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25" windowWidth="19260" windowHeight="5070" activeTab="0"/>
  </bookViews>
  <sheets>
    <sheet name="件数一覧" sheetId="1" r:id="rId1"/>
    <sheet name="表紙" sheetId="2" r:id="rId2"/>
    <sheet name="訪問介護" sheetId="3" r:id="rId3"/>
    <sheet name="訪問介護 (Ⅰ)" sheetId="4" r:id="rId4"/>
    <sheet name="訪問介護 (Ⅱ)" sheetId="5" r:id="rId5"/>
    <sheet name="訪問介護 (Ⅲ)" sheetId="6" r:id="rId6"/>
    <sheet name="表紙２" sheetId="7" r:id="rId7"/>
    <sheet name="予防訪問介護" sheetId="8" r:id="rId8"/>
    <sheet name="表紙３" sheetId="9" r:id="rId9"/>
    <sheet name="夜間訪問介護" sheetId="10" r:id="rId10"/>
    <sheet name="認知症対応型（短期利用以外）" sheetId="11" r:id="rId11"/>
    <sheet name="認知症対応型 (短期利用)" sheetId="12" r:id="rId12"/>
    <sheet name="予防認知症対応型" sheetId="13" r:id="rId13"/>
  </sheets>
  <definedNames>
    <definedName name="_xlnm.Print_Area" localSheetId="10">'認知症対応型（短期利用以外）'!$A$1:$AL$60</definedName>
    <definedName name="_xlnm.Print_Area" localSheetId="1">'表紙'!$A$1:$W$133</definedName>
    <definedName name="_xlnm.Print_Area" localSheetId="6">'表紙２'!$A$1:$V$133</definedName>
    <definedName name="_xlnm.Print_Area" localSheetId="8">'表紙３'!$A$1:$V$134</definedName>
    <definedName name="_xlnm.Print_Area" localSheetId="2">'訪問介護'!$A$1:$AR$241</definedName>
    <definedName name="_xlnm.Print_Area" localSheetId="3">'訪問介護 (Ⅰ)'!$A$1:$AR$236</definedName>
    <definedName name="_xlnm.Print_Area" localSheetId="4">'訪問介護 (Ⅱ)'!$A$1:$AR$236</definedName>
    <definedName name="_xlnm.Print_Area" localSheetId="5">'訪問介護 (Ⅲ)'!$A$1:$AR$236</definedName>
    <definedName name="_xlnm.Print_Area" localSheetId="9">'夜間訪問介護'!$A$1:$AO$38</definedName>
    <definedName name="_xlnm.Print_Area" localSheetId="12">'予防認知症対応型'!$A$1:$AM$61</definedName>
    <definedName name="_xlnm.Print_Area" localSheetId="7">'予防訪問介護'!$A$1:$AO$24</definedName>
    <definedName name="_xlnm.Print_Titles" localSheetId="11">'認知症対応型 (短期利用)'!$1:$5</definedName>
    <definedName name="_xlnm.Print_Titles" localSheetId="10">'認知症対応型（短期利用以外）'!$1:$7</definedName>
    <definedName name="_xlnm.Print_Titles" localSheetId="2">'訪問介護'!$3:$5</definedName>
    <definedName name="_xlnm.Print_Titles" localSheetId="3">'訪問介護 (Ⅰ)'!$3:$5</definedName>
    <definedName name="_xlnm.Print_Titles" localSheetId="4">'訪問介護 (Ⅱ)'!$3:$5</definedName>
    <definedName name="_xlnm.Print_Titles" localSheetId="5">'訪問介護 (Ⅲ)'!$3:$5</definedName>
    <definedName name="_xlnm.Print_Titles" localSheetId="9">'夜間訪問介護'!$3:$3</definedName>
    <definedName name="_xlnm.Print_Titles" localSheetId="12">'予防認知症対応型'!$1:$7</definedName>
    <definedName name="_xlnm.Print_Titles" localSheetId="7">'予防訪問介護'!$3:$5</definedName>
  </definedNames>
  <calcPr fullCalcOnLoad="1"/>
</workbook>
</file>

<file path=xl/sharedStrings.xml><?xml version="1.0" encoding="utf-8"?>
<sst xmlns="http://schemas.openxmlformats.org/spreadsheetml/2006/main" count="4933" uniqueCount="2080">
  <si>
    <t>2454</t>
  </si>
  <si>
    <t>身体１・２人・事Ⅱ</t>
  </si>
  <si>
    <t>2455</t>
  </si>
  <si>
    <t>身体１・２人・夜朝・事Ⅱ</t>
  </si>
  <si>
    <t>2456</t>
  </si>
  <si>
    <t>身体１・２人・深夜・事Ⅱ</t>
  </si>
  <si>
    <t>2463</t>
  </si>
  <si>
    <t>身１生１・事Ⅱ</t>
  </si>
  <si>
    <t>2464</t>
  </si>
  <si>
    <t>身１生１・夜朝・事Ⅱ</t>
  </si>
  <si>
    <t>2465</t>
  </si>
  <si>
    <t>身１生１・深夜・事Ⅱ</t>
  </si>
  <si>
    <t>2466</t>
  </si>
  <si>
    <t>身１生１・２人・事Ⅱ</t>
  </si>
  <si>
    <t>2467</t>
  </si>
  <si>
    <t>身１生１・２人・夜朝・事Ⅱ</t>
  </si>
  <si>
    <t>2468</t>
  </si>
  <si>
    <t>身１生１・２人・深夜・事Ⅱ</t>
  </si>
  <si>
    <t>2475</t>
  </si>
  <si>
    <t>身１生２・事Ⅱ</t>
  </si>
  <si>
    <t>2476</t>
  </si>
  <si>
    <t>身１生２・夜朝・事Ⅱ</t>
  </si>
  <si>
    <t>2477</t>
  </si>
  <si>
    <t>身１生２・深夜・事Ⅱ</t>
  </si>
  <si>
    <t>2478</t>
  </si>
  <si>
    <t>身１生２・２人・事Ⅱ</t>
  </si>
  <si>
    <t>2479</t>
  </si>
  <si>
    <t>身１生２・２人・夜朝・事Ⅱ</t>
  </si>
  <si>
    <t>2480</t>
  </si>
  <si>
    <t>身１生２・２人・深夜・事Ⅱ</t>
  </si>
  <si>
    <t>2487</t>
  </si>
  <si>
    <t>身１生３・事Ⅱ</t>
  </si>
  <si>
    <t>2488</t>
  </si>
  <si>
    <t>身１生３・夜朝・事Ⅱ</t>
  </si>
  <si>
    <t>2489</t>
  </si>
  <si>
    <t>身１生３・深夜・事Ⅱ</t>
  </si>
  <si>
    <t>2490</t>
  </si>
  <si>
    <t>身１生３・２人・事Ⅱ</t>
  </si>
  <si>
    <t>2491</t>
  </si>
  <si>
    <t>身１生３・２人・夜朝・事Ⅱ</t>
  </si>
  <si>
    <t>2492</t>
  </si>
  <si>
    <t>身１生３・２人・深夜・事Ⅱ</t>
  </si>
  <si>
    <t>2499</t>
  </si>
  <si>
    <t>身体２・事Ⅱ</t>
  </si>
  <si>
    <t>2500</t>
  </si>
  <si>
    <t>身体２・夜朝・事Ⅱ</t>
  </si>
  <si>
    <t>2501</t>
  </si>
  <si>
    <t>身体２・深夜・事Ⅱ</t>
  </si>
  <si>
    <t>2502</t>
  </si>
  <si>
    <t>身体２・２人・事Ⅱ</t>
  </si>
  <si>
    <t>2503</t>
  </si>
  <si>
    <t>身体２・２人・夜朝・事Ⅱ</t>
  </si>
  <si>
    <t>2504</t>
  </si>
  <si>
    <t>身体２・２人・深夜・事Ⅱ</t>
  </si>
  <si>
    <t>2514</t>
  </si>
  <si>
    <t>身２生１・事Ⅱ</t>
  </si>
  <si>
    <t>2515</t>
  </si>
  <si>
    <t>身２生１・夜朝・事Ⅱ</t>
  </si>
  <si>
    <t>2516</t>
  </si>
  <si>
    <t>身２生１・深夜・事Ⅱ</t>
  </si>
  <si>
    <t>2517</t>
  </si>
  <si>
    <t>身２生１・２人・事Ⅱ</t>
  </si>
  <si>
    <t>2518</t>
  </si>
  <si>
    <t>身２生１・２人・夜朝・事Ⅱ</t>
  </si>
  <si>
    <t>2519</t>
  </si>
  <si>
    <t>身２生１・２人・深夜・事Ⅱ</t>
  </si>
  <si>
    <t>2529</t>
  </si>
  <si>
    <t>身２生２・事Ⅱ</t>
  </si>
  <si>
    <t>2530</t>
  </si>
  <si>
    <t>身２生２・夜朝・事Ⅱ</t>
  </si>
  <si>
    <t>2531</t>
  </si>
  <si>
    <t>身２生２・深夜・事Ⅱ</t>
  </si>
  <si>
    <t>2532</t>
  </si>
  <si>
    <t>身２生２・２人・事Ⅱ</t>
  </si>
  <si>
    <t>2533</t>
  </si>
  <si>
    <t>身２生２・２人・夜朝・事Ⅱ</t>
  </si>
  <si>
    <t>2534</t>
  </si>
  <si>
    <t>身２生２・２人・深夜・事Ⅱ</t>
  </si>
  <si>
    <t>2541</t>
  </si>
  <si>
    <t>身２生３・事Ⅱ</t>
  </si>
  <si>
    <t>2542</t>
  </si>
  <si>
    <t>身２生３・夜朝・事Ⅱ</t>
  </si>
  <si>
    <t>2543</t>
  </si>
  <si>
    <t>身２生３・深夜・事Ⅱ</t>
  </si>
  <si>
    <t>2544</t>
  </si>
  <si>
    <t>身２生３・２人・事Ⅱ</t>
  </si>
  <si>
    <t>2545</t>
  </si>
  <si>
    <t>身２生３・２人・夜朝・事Ⅱ</t>
  </si>
  <si>
    <t>2546</t>
  </si>
  <si>
    <t>身２生３・２人・深夜・事Ⅱ</t>
  </si>
  <si>
    <t>2553</t>
  </si>
  <si>
    <t>身体３・事Ⅱ</t>
  </si>
  <si>
    <t>2554</t>
  </si>
  <si>
    <t>身体３・夜朝・事Ⅱ</t>
  </si>
  <si>
    <t>2555</t>
  </si>
  <si>
    <t>身体３・深夜・事Ⅱ</t>
  </si>
  <si>
    <t>2556</t>
  </si>
  <si>
    <t>身体３・２人・事Ⅱ</t>
  </si>
  <si>
    <t>2557</t>
  </si>
  <si>
    <t>身体３・２人・夜朝・事Ⅱ</t>
  </si>
  <si>
    <t>2558</t>
  </si>
  <si>
    <t>身体３・２人・深夜・事Ⅱ</t>
  </si>
  <si>
    <t>2565</t>
  </si>
  <si>
    <t>身３生１・事Ⅱ</t>
  </si>
  <si>
    <t>2566</t>
  </si>
  <si>
    <t>身３生１・夜朝・事Ⅱ</t>
  </si>
  <si>
    <t>2567</t>
  </si>
  <si>
    <t>身３生１・深夜・事Ⅱ</t>
  </si>
  <si>
    <t>2568</t>
  </si>
  <si>
    <t>身３生１・２人・事Ⅱ</t>
  </si>
  <si>
    <t>2569</t>
  </si>
  <si>
    <t>身３生１・２人・夜朝・事Ⅱ</t>
  </si>
  <si>
    <t>2570</t>
  </si>
  <si>
    <t>身３生１・２人・深夜・事Ⅱ</t>
  </si>
  <si>
    <t>2577</t>
  </si>
  <si>
    <t>身３生２・事Ⅱ</t>
  </si>
  <si>
    <t>2578</t>
  </si>
  <si>
    <t>身３生２・夜朝・事Ⅱ</t>
  </si>
  <si>
    <t>2579</t>
  </si>
  <si>
    <t>身３生２・深夜・事Ⅱ</t>
  </si>
  <si>
    <t>2580</t>
  </si>
  <si>
    <t>身３生２・２人・事Ⅱ</t>
  </si>
  <si>
    <t>2581</t>
  </si>
  <si>
    <t>身３生２・２人・夜朝・事Ⅱ</t>
  </si>
  <si>
    <t>2582</t>
  </si>
  <si>
    <t>身３生２・２人・深夜・事Ⅱ</t>
  </si>
  <si>
    <t>2589</t>
  </si>
  <si>
    <t>身３生３・事Ⅱ</t>
  </si>
  <si>
    <t>2590</t>
  </si>
  <si>
    <t>身３生３・夜朝・事Ⅱ</t>
  </si>
  <si>
    <t>2591</t>
  </si>
  <si>
    <t>身３生３・深夜・事Ⅱ</t>
  </si>
  <si>
    <t>2592</t>
  </si>
  <si>
    <t>身３生３・２人・事Ⅱ</t>
  </si>
  <si>
    <t>2593</t>
  </si>
  <si>
    <t>身３生３・２人・夜朝・事Ⅱ</t>
  </si>
  <si>
    <t>2594</t>
  </si>
  <si>
    <t>身３生３・２人・深夜・事Ⅱ</t>
  </si>
  <si>
    <t>2601</t>
  </si>
  <si>
    <t>身体４・事Ⅱ</t>
  </si>
  <si>
    <t>2602</t>
  </si>
  <si>
    <t>身体４・夜朝・事Ⅱ</t>
  </si>
  <si>
    <t>2603</t>
  </si>
  <si>
    <t>身体４・深夜・事Ⅱ</t>
  </si>
  <si>
    <t>2604</t>
  </si>
  <si>
    <t>身体４・２人・事Ⅱ</t>
  </si>
  <si>
    <t>2605</t>
  </si>
  <si>
    <t>身体４・２人・夜朝・事Ⅱ</t>
  </si>
  <si>
    <t>2606</t>
  </si>
  <si>
    <t>身体４・２人・深夜・事Ⅱ</t>
  </si>
  <si>
    <t>2616</t>
  </si>
  <si>
    <t>身４生１・事Ⅱ</t>
  </si>
  <si>
    <t>2617</t>
  </si>
  <si>
    <t>身４生１・夜朝・事Ⅱ</t>
  </si>
  <si>
    <t>2618</t>
  </si>
  <si>
    <t>身４生１・深夜・事Ⅱ</t>
  </si>
  <si>
    <t>2619</t>
  </si>
  <si>
    <t>身４生１・２人・事Ⅱ</t>
  </si>
  <si>
    <t>2620</t>
  </si>
  <si>
    <t>身４生１・２人・夜朝・事Ⅱ</t>
  </si>
  <si>
    <t>2624</t>
  </si>
  <si>
    <t>身４生１・２人・深夜・事Ⅱ</t>
  </si>
  <si>
    <t>2631</t>
  </si>
  <si>
    <t>身４生２・事Ⅱ</t>
  </si>
  <si>
    <t>2632</t>
  </si>
  <si>
    <t>身４生２・夜朝・事Ⅱ</t>
  </si>
  <si>
    <t>2633</t>
  </si>
  <si>
    <t>身４生２・深夜・事Ⅱ</t>
  </si>
  <si>
    <t>2634</t>
  </si>
  <si>
    <t>身４生２・２人・事Ⅱ</t>
  </si>
  <si>
    <t>2635</t>
  </si>
  <si>
    <t>身４生２・２人・夜朝・事Ⅱ</t>
  </si>
  <si>
    <t>2636</t>
  </si>
  <si>
    <t>身４生２・２人・深夜・事Ⅱ</t>
  </si>
  <si>
    <t>2643</t>
  </si>
  <si>
    <t>身４生３・事Ⅱ</t>
  </si>
  <si>
    <t>2644</t>
  </si>
  <si>
    <t>身４生３・夜朝・事Ⅱ</t>
  </si>
  <si>
    <t>2645</t>
  </si>
  <si>
    <t>身４生３・深夜・事Ⅱ</t>
  </si>
  <si>
    <t>2646</t>
  </si>
  <si>
    <t>身４生３・２人・事Ⅱ</t>
  </si>
  <si>
    <t>2647</t>
  </si>
  <si>
    <t>身４生３・２人・夜朝・事Ⅱ</t>
  </si>
  <si>
    <t>2648</t>
  </si>
  <si>
    <t>身４生３・２人・深夜・事Ⅱ</t>
  </si>
  <si>
    <t>2655</t>
  </si>
  <si>
    <t>身体５・事Ⅱ</t>
  </si>
  <si>
    <t>2656</t>
  </si>
  <si>
    <t>身体５・夜朝・事Ⅱ</t>
  </si>
  <si>
    <t>2657</t>
  </si>
  <si>
    <t>身体５・深夜・事Ⅱ</t>
  </si>
  <si>
    <t>2658</t>
  </si>
  <si>
    <t>身体５・２人・事Ⅱ</t>
  </si>
  <si>
    <t>2659</t>
  </si>
  <si>
    <t>身体５・２人・夜朝・事Ⅱ</t>
  </si>
  <si>
    <t>2660</t>
  </si>
  <si>
    <t>身体５・２人・深夜・事Ⅱ</t>
  </si>
  <si>
    <t>2667</t>
  </si>
  <si>
    <t>身５生１・事Ⅱ</t>
  </si>
  <si>
    <t>2668</t>
  </si>
  <si>
    <t>身５生１・夜朝・事Ⅱ</t>
  </si>
  <si>
    <t>2669</t>
  </si>
  <si>
    <t>身５生１・深夜・事Ⅱ</t>
  </si>
  <si>
    <t>2670</t>
  </si>
  <si>
    <t>身５生１・２人・事Ⅱ</t>
  </si>
  <si>
    <t>2671</t>
  </si>
  <si>
    <t>身５生１・２人・夜朝・事Ⅱ</t>
  </si>
  <si>
    <t>2672</t>
  </si>
  <si>
    <t>身５生１・２人・深夜・事Ⅱ</t>
  </si>
  <si>
    <t>2679</t>
  </si>
  <si>
    <t>身５生２・事Ⅱ</t>
  </si>
  <si>
    <t>2680</t>
  </si>
  <si>
    <t>身５生２・夜朝・事Ⅱ</t>
  </si>
  <si>
    <t>2681</t>
  </si>
  <si>
    <t>身５生２・深夜・事Ⅱ</t>
  </si>
  <si>
    <t>2682</t>
  </si>
  <si>
    <t>身５生２・２人・事Ⅱ</t>
  </si>
  <si>
    <t>2683</t>
  </si>
  <si>
    <t>身５生２・２人・夜朝・事Ⅱ</t>
  </si>
  <si>
    <t>2684</t>
  </si>
  <si>
    <t>身５生２・２人・深夜・事Ⅱ</t>
  </si>
  <si>
    <t>2691</t>
  </si>
  <si>
    <t>身５生３・事Ⅱ</t>
  </si>
  <si>
    <t>2692</t>
  </si>
  <si>
    <t>身５生３・夜朝・事Ⅱ</t>
  </si>
  <si>
    <t>2693</t>
  </si>
  <si>
    <t>身５生３・深夜・事Ⅱ</t>
  </si>
  <si>
    <t>2694</t>
  </si>
  <si>
    <t>身５生３・２人・事Ⅱ</t>
  </si>
  <si>
    <t>2695</t>
  </si>
  <si>
    <t>身５生３・２人・夜朝・事Ⅱ</t>
  </si>
  <si>
    <t>2696</t>
  </si>
  <si>
    <t>身５生３・２人・深夜・事Ⅱ</t>
  </si>
  <si>
    <t>2703</t>
  </si>
  <si>
    <t>身体６・事Ⅱ</t>
  </si>
  <si>
    <t>2704</t>
  </si>
  <si>
    <t>身体６・夜朝・事Ⅱ</t>
  </si>
  <si>
    <t>2705</t>
  </si>
  <si>
    <t>身体６・深夜・事Ⅱ</t>
  </si>
  <si>
    <t>2706</t>
  </si>
  <si>
    <t>身体６・２人・事Ⅱ</t>
  </si>
  <si>
    <t>2707</t>
  </si>
  <si>
    <t>身体６・２人・夜朝・事Ⅱ</t>
  </si>
  <si>
    <t>2708</t>
  </si>
  <si>
    <t>身体６・２人・深夜・事Ⅱ</t>
  </si>
  <si>
    <t>2718</t>
  </si>
  <si>
    <t>身６生１・事Ⅱ</t>
  </si>
  <si>
    <t>2719</t>
  </si>
  <si>
    <t>身６生１・夜朝・事Ⅱ</t>
  </si>
  <si>
    <t>2720</t>
  </si>
  <si>
    <t>身６生１・深夜・事Ⅱ</t>
  </si>
  <si>
    <t>2724</t>
  </si>
  <si>
    <t>身６生１・２人・事Ⅱ</t>
  </si>
  <si>
    <t>2725</t>
  </si>
  <si>
    <t>身６生１・２人・夜朝・事Ⅱ</t>
  </si>
  <si>
    <t>2726</t>
  </si>
  <si>
    <t>身６生１・２人・深夜・事Ⅱ</t>
  </si>
  <si>
    <t>2733</t>
  </si>
  <si>
    <t>身６生２・事Ⅱ</t>
  </si>
  <si>
    <t>2734</t>
  </si>
  <si>
    <t>身６生２・夜朝・事Ⅱ</t>
  </si>
  <si>
    <t>2735</t>
  </si>
  <si>
    <t>身６生２・深夜・事Ⅱ</t>
  </si>
  <si>
    <t>2736</t>
  </si>
  <si>
    <t>身６生２・２人・事Ⅱ</t>
  </si>
  <si>
    <t>2737</t>
  </si>
  <si>
    <t>身６生２・２人・夜朝・事Ⅱ</t>
  </si>
  <si>
    <t>2738</t>
  </si>
  <si>
    <t>身６生２・２人・深夜・事Ⅱ</t>
  </si>
  <si>
    <t>2745</t>
  </si>
  <si>
    <t>身６生３・事Ⅱ</t>
  </si>
  <si>
    <t>2746</t>
  </si>
  <si>
    <t>身６生３・夜朝・事Ⅱ</t>
  </si>
  <si>
    <t>2747</t>
  </si>
  <si>
    <t>身６生３・深夜・事Ⅱ</t>
  </si>
  <si>
    <t>2748</t>
  </si>
  <si>
    <t>身６生３・２人・事Ⅱ</t>
  </si>
  <si>
    <t>2749</t>
  </si>
  <si>
    <t>身６生３・２人・夜朝・事Ⅱ</t>
  </si>
  <si>
    <t>2750</t>
  </si>
  <si>
    <t>身６生３・２人・深夜・事Ⅱ</t>
  </si>
  <si>
    <t>2757</t>
  </si>
  <si>
    <t>身体７・事Ⅱ</t>
  </si>
  <si>
    <t>2758</t>
  </si>
  <si>
    <t>身体７・夜朝・事Ⅱ</t>
  </si>
  <si>
    <t>2759</t>
  </si>
  <si>
    <t>身体７・深夜・事Ⅱ</t>
  </si>
  <si>
    <t>2760</t>
  </si>
  <si>
    <t>身体７・２人・事Ⅱ</t>
  </si>
  <si>
    <t>2761</t>
  </si>
  <si>
    <t>身体７・２人・夜朝・事Ⅱ</t>
  </si>
  <si>
    <t>2762</t>
  </si>
  <si>
    <t>身体７・２人・深夜・事Ⅱ</t>
  </si>
  <si>
    <t>2769</t>
  </si>
  <si>
    <t>身７生１・事Ⅱ</t>
  </si>
  <si>
    <t>2770</t>
  </si>
  <si>
    <t>身７生１・夜朝・事Ⅱ</t>
  </si>
  <si>
    <t>2771</t>
  </si>
  <si>
    <t>身７生１・深夜・事Ⅱ</t>
  </si>
  <si>
    <t>2772</t>
  </si>
  <si>
    <t>身７生１・２人・事Ⅱ</t>
  </si>
  <si>
    <t>2773</t>
  </si>
  <si>
    <t>身７生１・２人・夜朝・事Ⅱ</t>
  </si>
  <si>
    <t>2774</t>
  </si>
  <si>
    <t>身７生１・２人・深夜・事Ⅱ</t>
  </si>
  <si>
    <t>2781</t>
  </si>
  <si>
    <t>身７生２・事Ⅱ</t>
  </si>
  <si>
    <t>2782</t>
  </si>
  <si>
    <t>身７生２・夜朝・事Ⅱ</t>
  </si>
  <si>
    <t>2783</t>
  </si>
  <si>
    <t>身７生２・深夜・事Ⅱ</t>
  </si>
  <si>
    <t>2784</t>
  </si>
  <si>
    <t>身７生２・２人・事Ⅱ</t>
  </si>
  <si>
    <t>2785</t>
  </si>
  <si>
    <t>身７生２・２人・夜朝・事Ⅱ</t>
  </si>
  <si>
    <t>2786</t>
  </si>
  <si>
    <t>身７生２・２人・深夜・事Ⅱ</t>
  </si>
  <si>
    <t>2793</t>
  </si>
  <si>
    <t>身７生３・事Ⅱ</t>
  </si>
  <si>
    <t>2794</t>
  </si>
  <si>
    <t>身７生３・夜朝・事Ⅱ</t>
  </si>
  <si>
    <t>2795</t>
  </si>
  <si>
    <t>身７生３・深夜・事Ⅱ</t>
  </si>
  <si>
    <t>2796</t>
  </si>
  <si>
    <t>身７生３・２人・事Ⅱ</t>
  </si>
  <si>
    <t>2797</t>
  </si>
  <si>
    <t>身７生３・２人・夜朝・事Ⅱ</t>
  </si>
  <si>
    <t>2798</t>
  </si>
  <si>
    <t>身７生３・２人・深夜・事Ⅱ</t>
  </si>
  <si>
    <t>2805</t>
  </si>
  <si>
    <t>身体８・事Ⅱ</t>
  </si>
  <si>
    <t>2806</t>
  </si>
  <si>
    <t>身体８・夜朝・事Ⅱ</t>
  </si>
  <si>
    <t>2807</t>
  </si>
  <si>
    <t>身体８・深夜・事Ⅱ</t>
  </si>
  <si>
    <t>2808</t>
  </si>
  <si>
    <t>身体８・２人・事Ⅱ</t>
  </si>
  <si>
    <t>2809</t>
  </si>
  <si>
    <t>身体８・２人・夜朝・事Ⅱ</t>
  </si>
  <si>
    <t>2810</t>
  </si>
  <si>
    <t>身体８・２人・深夜・事Ⅱ</t>
  </si>
  <si>
    <t>2820</t>
  </si>
  <si>
    <t>身８生１・事Ⅱ</t>
  </si>
  <si>
    <t>2824</t>
  </si>
  <si>
    <t>身８生１・夜朝・事Ⅱ</t>
  </si>
  <si>
    <t>2825</t>
  </si>
  <si>
    <t>身８生１・深夜・事Ⅱ</t>
  </si>
  <si>
    <t>2826</t>
  </si>
  <si>
    <t>身８生１・２人・事Ⅱ</t>
  </si>
  <si>
    <t>2827</t>
  </si>
  <si>
    <t>身８生１・２人・夜朝・事Ⅱ</t>
  </si>
  <si>
    <t>2828</t>
  </si>
  <si>
    <t>身８生１・２人・深夜・事Ⅱ</t>
  </si>
  <si>
    <t>2835</t>
  </si>
  <si>
    <t>身８生２・事Ⅱ</t>
  </si>
  <si>
    <t>2836</t>
  </si>
  <si>
    <t>身８生２・夜朝・事Ⅱ</t>
  </si>
  <si>
    <t>2837</t>
  </si>
  <si>
    <t>身８生２・深夜・事Ⅱ</t>
  </si>
  <si>
    <t>2838</t>
  </si>
  <si>
    <t>身８生２・２人・事Ⅱ</t>
  </si>
  <si>
    <t>2839</t>
  </si>
  <si>
    <t>身８生２・２人・夜朝・事Ⅱ</t>
  </si>
  <si>
    <t>2840</t>
  </si>
  <si>
    <t>身８生２・２人・深夜・事Ⅱ</t>
  </si>
  <si>
    <t>2847</t>
  </si>
  <si>
    <t>身８生３・事Ⅱ</t>
  </si>
  <si>
    <t>2848</t>
  </si>
  <si>
    <t>身８生３・夜朝・事Ⅱ</t>
  </si>
  <si>
    <t>2849</t>
  </si>
  <si>
    <t>身８生３・深夜・事Ⅱ</t>
  </si>
  <si>
    <t>2850</t>
  </si>
  <si>
    <t>身８生３・２人・事Ⅱ</t>
  </si>
  <si>
    <t>2851</t>
  </si>
  <si>
    <t>身８生３・２人・夜朝・事Ⅱ</t>
  </si>
  <si>
    <t>2852</t>
  </si>
  <si>
    <t>身８生３・２人・深夜・事Ⅱ</t>
  </si>
  <si>
    <t>2859</t>
  </si>
  <si>
    <t>身体９・事Ⅱ</t>
  </si>
  <si>
    <t>2860</t>
  </si>
  <si>
    <t>身体９・夜朝・事Ⅱ</t>
  </si>
  <si>
    <t>2861</t>
  </si>
  <si>
    <t>身体９・深夜・事Ⅱ</t>
  </si>
  <si>
    <t>2862</t>
  </si>
  <si>
    <t>身体９・２人・事Ⅱ</t>
  </si>
  <si>
    <t>2863</t>
  </si>
  <si>
    <t>身体９・２人・夜朝・事Ⅱ</t>
  </si>
  <si>
    <t>2864</t>
  </si>
  <si>
    <t>身体９・２人・深夜・事Ⅱ</t>
  </si>
  <si>
    <t>2871</t>
  </si>
  <si>
    <t>身９生１・事Ⅱ</t>
  </si>
  <si>
    <t>2872</t>
  </si>
  <si>
    <t>身９生１・夜朝・事Ⅱ</t>
  </si>
  <si>
    <t>2873</t>
  </si>
  <si>
    <t>身９生１・深夜・事Ⅱ</t>
  </si>
  <si>
    <t>2874</t>
  </si>
  <si>
    <t>身９生１・２人・事Ⅱ</t>
  </si>
  <si>
    <t>2875</t>
  </si>
  <si>
    <t>身９生１・２人・夜朝・事Ⅱ</t>
  </si>
  <si>
    <t>2876</t>
  </si>
  <si>
    <t>身９生１・２人・深夜・事Ⅱ</t>
  </si>
  <si>
    <t>2883</t>
  </si>
  <si>
    <t>身９生２・事Ⅱ</t>
  </si>
  <si>
    <t>2884</t>
  </si>
  <si>
    <t>身９生２・夜朝・事Ⅱ</t>
  </si>
  <si>
    <t>2885</t>
  </si>
  <si>
    <t>身９生２・深夜・事Ⅱ</t>
  </si>
  <si>
    <t>2886</t>
  </si>
  <si>
    <t>身９生２・２人・事Ⅱ</t>
  </si>
  <si>
    <t>2887</t>
  </si>
  <si>
    <t>身９生２・２人・夜朝・事Ⅱ</t>
  </si>
  <si>
    <t>2888</t>
  </si>
  <si>
    <t>身９生２・２人・深夜・事Ⅱ</t>
  </si>
  <si>
    <t>2895</t>
  </si>
  <si>
    <t>身９生３・事Ⅱ</t>
  </si>
  <si>
    <t>2896</t>
  </si>
  <si>
    <t>身９生３・夜朝・事Ⅱ</t>
  </si>
  <si>
    <t>2897</t>
  </si>
  <si>
    <t>身９生３・深夜・事Ⅱ</t>
  </si>
  <si>
    <t>2898</t>
  </si>
  <si>
    <t>身９生３・２人・事Ⅱ</t>
  </si>
  <si>
    <t>2899</t>
  </si>
  <si>
    <t>身９生３・２人・夜朝・事Ⅱ</t>
  </si>
  <si>
    <t>2900</t>
  </si>
  <si>
    <t>身９生３・２人・深夜・事Ⅱ</t>
  </si>
  <si>
    <t>生活２・事Ⅱ</t>
  </si>
  <si>
    <t>生活２・夜朝・事Ⅱ</t>
  </si>
  <si>
    <t>生活２・深夜・事Ⅱ</t>
  </si>
  <si>
    <t>生活２・２人・事Ⅱ</t>
  </si>
  <si>
    <t>生活２・２人・夜朝・事Ⅱ</t>
  </si>
  <si>
    <t>生活２・２人・深夜・事Ⅱ</t>
  </si>
  <si>
    <t>生活３・事Ⅱ</t>
  </si>
  <si>
    <t>生活３・夜朝・事Ⅱ</t>
  </si>
  <si>
    <t>生活３・深夜・事Ⅱ</t>
  </si>
  <si>
    <t>生活３・２人・事Ⅱ</t>
  </si>
  <si>
    <t>生活３・２人・夜朝・事Ⅱ</t>
  </si>
  <si>
    <t>生活３・２人・深夜・事Ⅱ</t>
  </si>
  <si>
    <t>通院等乗降介助・事Ⅱ</t>
  </si>
  <si>
    <t>2907</t>
  </si>
  <si>
    <t>身体１・事Ⅲ</t>
  </si>
  <si>
    <t>特定事業所
加算（Ⅲ）</t>
  </si>
  <si>
    <t>2908</t>
  </si>
  <si>
    <t>身体１・夜朝・事Ⅲ</t>
  </si>
  <si>
    <t>2909</t>
  </si>
  <si>
    <t>身体１・深夜・事Ⅲ</t>
  </si>
  <si>
    <t>2910</t>
  </si>
  <si>
    <t>身体１・２人・事Ⅲ</t>
  </si>
  <si>
    <t>2914</t>
  </si>
  <si>
    <t>身体１・２人・夜朝・事Ⅲ</t>
  </si>
  <si>
    <t>2915</t>
  </si>
  <si>
    <t>身体１・２人・深夜・事Ⅲ</t>
  </si>
  <si>
    <t>2925</t>
  </si>
  <si>
    <t>身１生１・事Ⅲ</t>
  </si>
  <si>
    <t>2926</t>
  </si>
  <si>
    <t>身１生１・夜朝・事Ⅲ</t>
  </si>
  <si>
    <t>2927</t>
  </si>
  <si>
    <t>身１生１・深夜・事Ⅲ</t>
  </si>
  <si>
    <t>2928</t>
  </si>
  <si>
    <t>身１生１・２人・事Ⅲ</t>
  </si>
  <si>
    <t>2929</t>
  </si>
  <si>
    <t>身１生１・２人・夜朝・事Ⅲ</t>
  </si>
  <si>
    <t>2930</t>
  </si>
  <si>
    <t>身１生１・２人・深夜・事Ⅲ</t>
  </si>
  <si>
    <t>2937</t>
  </si>
  <si>
    <t>身１生２・事Ⅲ</t>
  </si>
  <si>
    <t>2938</t>
  </si>
  <si>
    <t>身１生２・夜朝・事Ⅲ</t>
  </si>
  <si>
    <t>2939</t>
  </si>
  <si>
    <t>身１生２・深夜・事Ⅲ</t>
  </si>
  <si>
    <t>2940</t>
  </si>
  <si>
    <t>身１生２・２人・事Ⅲ</t>
  </si>
  <si>
    <t>2941</t>
  </si>
  <si>
    <t>身１生２・２人・夜朝・事Ⅲ</t>
  </si>
  <si>
    <t>2942</t>
  </si>
  <si>
    <t>身１生２・２人・深夜・事Ⅲ</t>
  </si>
  <si>
    <t>2949</t>
  </si>
  <si>
    <t>身１生３・事Ⅲ</t>
  </si>
  <si>
    <t>2950</t>
  </si>
  <si>
    <t>身１生３・夜朝・事Ⅲ</t>
  </si>
  <si>
    <t>2951</t>
  </si>
  <si>
    <t>身１生３・深夜・事Ⅲ</t>
  </si>
  <si>
    <t>2952</t>
  </si>
  <si>
    <t>身１生３・２人・事Ⅲ</t>
  </si>
  <si>
    <t>2953</t>
  </si>
  <si>
    <t>身１生３・２人・夜朝・事Ⅲ</t>
  </si>
  <si>
    <t>2954</t>
  </si>
  <si>
    <t>身１生３・２人・深夜・事Ⅲ</t>
  </si>
  <si>
    <t>2961</t>
  </si>
  <si>
    <t>身体２・事Ⅲ</t>
  </si>
  <si>
    <t>2962</t>
  </si>
  <si>
    <t>身体２・夜朝・事Ⅲ</t>
  </si>
  <si>
    <t>2963</t>
  </si>
  <si>
    <t>身体２・深夜・事Ⅲ</t>
  </si>
  <si>
    <t>2964</t>
  </si>
  <si>
    <t>身体２・２人・事Ⅲ</t>
  </si>
  <si>
    <t>2965</t>
  </si>
  <si>
    <t>身体２・２人・夜朝・事Ⅲ</t>
  </si>
  <si>
    <t>2966</t>
  </si>
  <si>
    <t>身体２・２人・深夜・事Ⅲ</t>
  </si>
  <si>
    <t>2973</t>
  </si>
  <si>
    <t>身２生１・事Ⅲ</t>
  </si>
  <si>
    <t>2974</t>
  </si>
  <si>
    <t>身２生１・夜朝・事Ⅲ</t>
  </si>
  <si>
    <t>2975</t>
  </si>
  <si>
    <t>身２生１・深夜・事Ⅲ</t>
  </si>
  <si>
    <t>2976</t>
  </si>
  <si>
    <t>身２生１・２人・事Ⅲ</t>
  </si>
  <si>
    <t>2977</t>
  </si>
  <si>
    <t>身２生１・２人・夜朝・事Ⅲ</t>
  </si>
  <si>
    <t>2978</t>
  </si>
  <si>
    <t>身２生１・２人・深夜・事Ⅲ</t>
  </si>
  <si>
    <t>2985</t>
  </si>
  <si>
    <t>身２生２・事Ⅲ</t>
  </si>
  <si>
    <t>2986</t>
  </si>
  <si>
    <t>身２生２・夜朝・事Ⅲ</t>
  </si>
  <si>
    <t>2987</t>
  </si>
  <si>
    <t>身２生２・深夜・事Ⅲ</t>
  </si>
  <si>
    <t>2988</t>
  </si>
  <si>
    <t>身２生２・２人・事Ⅲ</t>
  </si>
  <si>
    <t>2989</t>
  </si>
  <si>
    <t>身２生２・２人・夜朝・事Ⅲ</t>
  </si>
  <si>
    <t>2990</t>
  </si>
  <si>
    <t>身２生２・２人・深夜・事Ⅲ</t>
  </si>
  <si>
    <t>2997</t>
  </si>
  <si>
    <t>身２生３・事Ⅲ</t>
  </si>
  <si>
    <t>2998</t>
  </si>
  <si>
    <t>身２生３・夜朝・事Ⅲ</t>
  </si>
  <si>
    <t>2999</t>
  </si>
  <si>
    <t>身２生３・深夜・事Ⅲ</t>
  </si>
  <si>
    <t>3000</t>
  </si>
  <si>
    <t>身２生３・２人・事Ⅲ</t>
  </si>
  <si>
    <t>3001</t>
  </si>
  <si>
    <t>身２生３・２人・夜朝・事Ⅲ</t>
  </si>
  <si>
    <t>3002</t>
  </si>
  <si>
    <t>身２生３・２人・深夜・事Ⅲ</t>
  </si>
  <si>
    <t>3009</t>
  </si>
  <si>
    <t>身体３・事Ⅲ</t>
  </si>
  <si>
    <t>3010</t>
  </si>
  <si>
    <t>身体３・夜朝・事Ⅲ</t>
  </si>
  <si>
    <t>3011</t>
  </si>
  <si>
    <t>身体３・深夜・事Ⅲ</t>
  </si>
  <si>
    <t>3012</t>
  </si>
  <si>
    <t>身体３・２人・事Ⅲ</t>
  </si>
  <si>
    <t>3013</t>
  </si>
  <si>
    <t>身体３・２人・夜朝・事Ⅲ</t>
  </si>
  <si>
    <t>3014</t>
  </si>
  <si>
    <t>身体３・２人・深夜・事Ⅲ</t>
  </si>
  <si>
    <t>3021</t>
  </si>
  <si>
    <t>身３生１・事Ⅲ</t>
  </si>
  <si>
    <t>3022</t>
  </si>
  <si>
    <t>身３生１・夜朝・事Ⅲ</t>
  </si>
  <si>
    <t>3023</t>
  </si>
  <si>
    <t>身３生１・深夜・事Ⅲ</t>
  </si>
  <si>
    <t>3024</t>
  </si>
  <si>
    <t>身３生１・２人・事Ⅲ</t>
  </si>
  <si>
    <t>3025</t>
  </si>
  <si>
    <t>身３生１・２人・夜朝・事Ⅲ</t>
  </si>
  <si>
    <t>3026</t>
  </si>
  <si>
    <t>身３生１・２人・深夜・事Ⅲ</t>
  </si>
  <si>
    <t>3033</t>
  </si>
  <si>
    <t>身３生２・事Ⅲ</t>
  </si>
  <si>
    <t>3034</t>
  </si>
  <si>
    <t>身３生２・夜朝・事Ⅲ</t>
  </si>
  <si>
    <t>3035</t>
  </si>
  <si>
    <t>身３生２・深夜・事Ⅲ</t>
  </si>
  <si>
    <t>3036</t>
  </si>
  <si>
    <t>身３生２・２人・事Ⅲ</t>
  </si>
  <si>
    <t>3037</t>
  </si>
  <si>
    <t>身３生２・２人・夜朝・事Ⅲ</t>
  </si>
  <si>
    <t>3038</t>
  </si>
  <si>
    <t>身３生２・２人・深夜・事Ⅲ</t>
  </si>
  <si>
    <t>3045</t>
  </si>
  <si>
    <t>身３生３・事Ⅲ</t>
  </si>
  <si>
    <t>3046</t>
  </si>
  <si>
    <t>身３生３・夜朝・事Ⅲ</t>
  </si>
  <si>
    <t>3047</t>
  </si>
  <si>
    <t>身３生３・深夜・事Ⅲ</t>
  </si>
  <si>
    <t>3048</t>
  </si>
  <si>
    <t>身３生３・２人・事Ⅲ</t>
  </si>
  <si>
    <t>3049</t>
  </si>
  <si>
    <t>身３生３・２人・夜朝・事Ⅲ</t>
  </si>
  <si>
    <t>3050</t>
  </si>
  <si>
    <t>身３生３・２人・深夜・事Ⅲ</t>
  </si>
  <si>
    <t>3057</t>
  </si>
  <si>
    <t>身体４・事Ⅲ</t>
  </si>
  <si>
    <t>3058</t>
  </si>
  <si>
    <t>身体４・夜朝・事Ⅲ</t>
  </si>
  <si>
    <t>3059</t>
  </si>
  <si>
    <t>身体４・深夜・事Ⅲ</t>
  </si>
  <si>
    <t>3060</t>
  </si>
  <si>
    <t>身体４・２人・事Ⅲ</t>
  </si>
  <si>
    <t>3061</t>
  </si>
  <si>
    <t>身体４・２人・夜朝・事Ⅲ</t>
  </si>
  <si>
    <t>3062</t>
  </si>
  <si>
    <t>身体４・２人・深夜・事Ⅲ</t>
  </si>
  <si>
    <t>3069</t>
  </si>
  <si>
    <t>身４生１・事Ⅲ</t>
  </si>
  <si>
    <t>3070</t>
  </si>
  <si>
    <t>身４生１・夜朝・事Ⅲ</t>
  </si>
  <si>
    <t>3071</t>
  </si>
  <si>
    <t>身４生１・深夜・事Ⅲ</t>
  </si>
  <si>
    <t>3072</t>
  </si>
  <si>
    <t>身４生１・２人・事Ⅲ</t>
  </si>
  <si>
    <t>3073</t>
  </si>
  <si>
    <t>身４生１・２人・夜朝・事Ⅲ</t>
  </si>
  <si>
    <t>3074</t>
  </si>
  <si>
    <t>身４生１・２人・深夜・事Ⅲ</t>
  </si>
  <si>
    <t>3081</t>
  </si>
  <si>
    <t>身４生２・事Ⅲ</t>
  </si>
  <si>
    <t>3082</t>
  </si>
  <si>
    <t>身４生２・夜朝・事Ⅲ</t>
  </si>
  <si>
    <t>3083</t>
  </si>
  <si>
    <t>身４生２・深夜・事Ⅲ</t>
  </si>
  <si>
    <t>3084</t>
  </si>
  <si>
    <t>身４生２・２人・事Ⅲ</t>
  </si>
  <si>
    <t>3085</t>
  </si>
  <si>
    <t>身４生２・２人・夜朝・事Ⅲ</t>
  </si>
  <si>
    <t>3086</t>
  </si>
  <si>
    <t>身４生２・２人・深夜・事Ⅲ</t>
  </si>
  <si>
    <t>3093</t>
  </si>
  <si>
    <t>身４生３・事Ⅲ</t>
  </si>
  <si>
    <t>3094</t>
  </si>
  <si>
    <t>身４生３・夜朝・事Ⅲ</t>
  </si>
  <si>
    <t>3095</t>
  </si>
  <si>
    <t>身４生３・深夜・事Ⅲ</t>
  </si>
  <si>
    <t>3096</t>
  </si>
  <si>
    <t>身４生３・２人・事Ⅲ</t>
  </si>
  <si>
    <t>3097</t>
  </si>
  <si>
    <t>身４生３・２人・夜朝・事Ⅲ</t>
  </si>
  <si>
    <t>3098</t>
  </si>
  <si>
    <t>身４生３・２人・深夜・事Ⅲ</t>
  </si>
  <si>
    <t>3105</t>
  </si>
  <si>
    <t>身体５・事Ⅲ</t>
  </si>
  <si>
    <t>3106</t>
  </si>
  <si>
    <t>身体５・夜朝・事Ⅲ</t>
  </si>
  <si>
    <t>3107</t>
  </si>
  <si>
    <t>身体５・深夜・事Ⅲ</t>
  </si>
  <si>
    <t>3108</t>
  </si>
  <si>
    <t>身体５・２人・事Ⅲ</t>
  </si>
  <si>
    <t>3109</t>
  </si>
  <si>
    <t>身体５・２人・夜朝・事Ⅲ</t>
  </si>
  <si>
    <t>3110</t>
  </si>
  <si>
    <t>身体５・２人・深夜・事Ⅲ</t>
  </si>
  <si>
    <t>3117</t>
  </si>
  <si>
    <t>身５生１・事Ⅲ</t>
  </si>
  <si>
    <t>3118</t>
  </si>
  <si>
    <t>身５生１・夜朝・事Ⅲ</t>
  </si>
  <si>
    <t>3119</t>
  </si>
  <si>
    <t>身５生１・深夜・事Ⅲ</t>
  </si>
  <si>
    <t>3120</t>
  </si>
  <si>
    <t>身５生１・２人・事Ⅲ</t>
  </si>
  <si>
    <t>3121</t>
  </si>
  <si>
    <t>身５生１・２人・夜朝・事Ⅲ</t>
  </si>
  <si>
    <t>3122</t>
  </si>
  <si>
    <t>身５生１・２人・深夜・事Ⅲ</t>
  </si>
  <si>
    <t>3129</t>
  </si>
  <si>
    <t>身５生２・事Ⅲ</t>
  </si>
  <si>
    <t>3130</t>
  </si>
  <si>
    <t>身５生２・夜朝・事Ⅲ</t>
  </si>
  <si>
    <t>3131</t>
  </si>
  <si>
    <t>身５生２・深夜・事Ⅲ</t>
  </si>
  <si>
    <t>3132</t>
  </si>
  <si>
    <t>身５生２・２人・事Ⅲ</t>
  </si>
  <si>
    <t>3133</t>
  </si>
  <si>
    <t>身５生２・２人・夜朝・事Ⅲ</t>
  </si>
  <si>
    <t>3134</t>
  </si>
  <si>
    <t>身５生２・２人・深夜・事Ⅲ</t>
  </si>
  <si>
    <t>3141</t>
  </si>
  <si>
    <t>身５生３・事Ⅲ</t>
  </si>
  <si>
    <t>3142</t>
  </si>
  <si>
    <t>身５生３・夜朝・事Ⅲ</t>
  </si>
  <si>
    <t>3143</t>
  </si>
  <si>
    <t>身５生３・深夜・事Ⅲ</t>
  </si>
  <si>
    <t>3144</t>
  </si>
  <si>
    <t>身５生３・２人・事Ⅲ</t>
  </si>
  <si>
    <t>3145</t>
  </si>
  <si>
    <t>身５生３・２人・夜朝・事Ⅲ</t>
  </si>
  <si>
    <t>3146</t>
  </si>
  <si>
    <t>身５生３・２人・深夜・事Ⅲ</t>
  </si>
  <si>
    <t>3153</t>
  </si>
  <si>
    <t>身体６・事Ⅲ</t>
  </si>
  <si>
    <t>3154</t>
  </si>
  <si>
    <t>身体６・夜朝・事Ⅲ</t>
  </si>
  <si>
    <t>3155</t>
  </si>
  <si>
    <t>身体６・深夜・事Ⅲ</t>
  </si>
  <si>
    <t>3156</t>
  </si>
  <si>
    <t>身体６・２人・事Ⅲ</t>
  </si>
  <si>
    <t>3157</t>
  </si>
  <si>
    <t>身体６・２人・夜朝・事Ⅲ</t>
  </si>
  <si>
    <t>3158</t>
  </si>
  <si>
    <t>身体６・２人・深夜・事Ⅲ</t>
  </si>
  <si>
    <t>3165</t>
  </si>
  <si>
    <t>身６生１・事Ⅲ</t>
  </si>
  <si>
    <t>3166</t>
  </si>
  <si>
    <t>身６生１・夜朝・事Ⅲ</t>
  </si>
  <si>
    <t>3167</t>
  </si>
  <si>
    <t>身６生１・深夜・事Ⅲ</t>
  </si>
  <si>
    <t>3168</t>
  </si>
  <si>
    <t>身６生１・２人・事Ⅲ</t>
  </si>
  <si>
    <t>3169</t>
  </si>
  <si>
    <t>身６生１・２人・夜朝・事Ⅲ</t>
  </si>
  <si>
    <t>3170</t>
  </si>
  <si>
    <t>身６生１・２人・深夜・事Ⅲ</t>
  </si>
  <si>
    <t>3177</t>
  </si>
  <si>
    <t>身６生２・事Ⅲ</t>
  </si>
  <si>
    <t>3178</t>
  </si>
  <si>
    <t>身６生２・夜朝・事Ⅲ</t>
  </si>
  <si>
    <t>3179</t>
  </si>
  <si>
    <t>身６生２・深夜・事Ⅲ</t>
  </si>
  <si>
    <t>3180</t>
  </si>
  <si>
    <t>身６生２・２人・事Ⅲ</t>
  </si>
  <si>
    <t>3181</t>
  </si>
  <si>
    <t>身６生２・２人・夜朝・事Ⅲ</t>
  </si>
  <si>
    <t>3182</t>
  </si>
  <si>
    <t>身６生２・２人・深夜・事Ⅲ</t>
  </si>
  <si>
    <t>3189</t>
  </si>
  <si>
    <t>身６生３・事Ⅲ</t>
  </si>
  <si>
    <t>3190</t>
  </si>
  <si>
    <t>身６生３・夜朝・事Ⅲ</t>
  </si>
  <si>
    <t>3191</t>
  </si>
  <si>
    <t>身６生３・深夜・事Ⅲ</t>
  </si>
  <si>
    <t>3192</t>
  </si>
  <si>
    <t>身６生３・２人・事Ⅲ</t>
  </si>
  <si>
    <t>3193</t>
  </si>
  <si>
    <t>身６生３・２人・夜朝・事Ⅲ</t>
  </si>
  <si>
    <t>3194</t>
  </si>
  <si>
    <t>身６生３・２人・深夜・事Ⅲ</t>
  </si>
  <si>
    <t>3201</t>
  </si>
  <si>
    <t>身体７・事Ⅲ</t>
  </si>
  <si>
    <t>3202</t>
  </si>
  <si>
    <t>身体７・夜朝・事Ⅲ</t>
  </si>
  <si>
    <t>3203</t>
  </si>
  <si>
    <t>身体７・深夜・事Ⅲ</t>
  </si>
  <si>
    <t>3204</t>
  </si>
  <si>
    <t>身体７・２人・事Ⅲ</t>
  </si>
  <si>
    <t>3205</t>
  </si>
  <si>
    <t>身体７・２人・夜朝・事Ⅲ</t>
  </si>
  <si>
    <t>3206</t>
  </si>
  <si>
    <t>身体７・２人・深夜・事Ⅲ</t>
  </si>
  <si>
    <t>3216</t>
  </si>
  <si>
    <t>身７生１・事Ⅲ</t>
  </si>
  <si>
    <t>3217</t>
  </si>
  <si>
    <t>身７生１・夜朝・事Ⅲ</t>
  </si>
  <si>
    <t>3218</t>
  </si>
  <si>
    <t>身７生１・深夜・事Ⅲ</t>
  </si>
  <si>
    <t>3219</t>
  </si>
  <si>
    <t>身７生１・２人・事Ⅲ</t>
  </si>
  <si>
    <t>3220</t>
  </si>
  <si>
    <t>身７生１・２人・夜朝・事Ⅲ</t>
  </si>
  <si>
    <t>3224</t>
  </si>
  <si>
    <t>身７生１・２人・深夜・事Ⅲ</t>
  </si>
  <si>
    <t>3234</t>
  </si>
  <si>
    <t>身７生２・事Ⅲ</t>
  </si>
  <si>
    <t>3235</t>
  </si>
  <si>
    <t>身７生２・夜朝・事Ⅲ</t>
  </si>
  <si>
    <t>加算</t>
  </si>
  <si>
    <t>＋</t>
  </si>
  <si>
    <t>×</t>
  </si>
  <si>
    <t>m</t>
  </si>
  <si>
    <t>3236</t>
  </si>
  <si>
    <t>身７生２・深夜・事Ⅲ</t>
  </si>
  <si>
    <t>3237</t>
  </si>
  <si>
    <t>身７生２・２人・事Ⅲ</t>
  </si>
  <si>
    <t>3238</t>
  </si>
  <si>
    <t>身７生２・２人・夜朝・事Ⅲ</t>
  </si>
  <si>
    <t>3239</t>
  </si>
  <si>
    <t>身７生２・２人・深夜・事Ⅲ</t>
  </si>
  <si>
    <t>3249</t>
  </si>
  <si>
    <t>身７生３・事Ⅲ</t>
  </si>
  <si>
    <t>3250</t>
  </si>
  <si>
    <t>身７生３・夜朝・事Ⅲ</t>
  </si>
  <si>
    <t>3251</t>
  </si>
  <si>
    <t>身７生３・深夜・事Ⅲ</t>
  </si>
  <si>
    <t>3252</t>
  </si>
  <si>
    <t>身７生３・２人・事Ⅲ</t>
  </si>
  <si>
    <t>3253</t>
  </si>
  <si>
    <t>身７生３・２人・夜朝・事Ⅲ</t>
  </si>
  <si>
    <t>3254</t>
  </si>
  <si>
    <t>身７生３・２人・深夜・事Ⅲ</t>
  </si>
  <si>
    <t>3261</t>
  </si>
  <si>
    <t>身体８・事Ⅲ</t>
  </si>
  <si>
    <t>3262</t>
  </si>
  <si>
    <t>身体８・夜朝・事Ⅲ</t>
  </si>
  <si>
    <t>3263</t>
  </si>
  <si>
    <t>身体８・深夜・事Ⅲ</t>
  </si>
  <si>
    <t>3264</t>
  </si>
  <si>
    <t>身体８・２人・事Ⅲ</t>
  </si>
  <si>
    <t>3265</t>
  </si>
  <si>
    <t>身体８・２人・夜朝・事Ⅲ</t>
  </si>
  <si>
    <t>3266</t>
  </si>
  <si>
    <t>身体８・２人・深夜・事Ⅲ</t>
  </si>
  <si>
    <t>3273</t>
  </si>
  <si>
    <t>身８生１・事Ⅲ</t>
  </si>
  <si>
    <t>3274</t>
  </si>
  <si>
    <t>身８生１・夜朝・事Ⅲ</t>
  </si>
  <si>
    <t>3275</t>
  </si>
  <si>
    <t>身８生１・深夜・事Ⅲ</t>
  </si>
  <si>
    <t>3276</t>
  </si>
  <si>
    <t>身８生１・２人・事Ⅲ</t>
  </si>
  <si>
    <t>3277</t>
  </si>
  <si>
    <t>身８生１・２人・夜朝・事Ⅲ</t>
  </si>
  <si>
    <t>3278</t>
  </si>
  <si>
    <t>身８生１・２人・深夜・事Ⅲ</t>
  </si>
  <si>
    <t>3285</t>
  </si>
  <si>
    <t>身８生２・事Ⅲ</t>
  </si>
  <si>
    <t>3286</t>
  </si>
  <si>
    <t>身８生２・夜朝・事Ⅲ</t>
  </si>
  <si>
    <t>3287</t>
  </si>
  <si>
    <t>身８生２・深夜・事Ⅲ</t>
  </si>
  <si>
    <t>3288</t>
  </si>
  <si>
    <t>身８生２・２人・事Ⅲ</t>
  </si>
  <si>
    <t>3289</t>
  </si>
  <si>
    <t>身８生２・２人・夜朝・事Ⅲ</t>
  </si>
  <si>
    <t>3290</t>
  </si>
  <si>
    <t>身８生２・２人・深夜・事Ⅲ</t>
  </si>
  <si>
    <t>3297</t>
  </si>
  <si>
    <t>身８生３・事Ⅲ</t>
  </si>
  <si>
    <t>3298</t>
  </si>
  <si>
    <t>身８生３・夜朝・事Ⅲ</t>
  </si>
  <si>
    <t>3299</t>
  </si>
  <si>
    <t>身８生３・深夜・事Ⅲ</t>
  </si>
  <si>
    <t>3300</t>
  </si>
  <si>
    <t>身８生３・２人・事Ⅲ</t>
  </si>
  <si>
    <t>3301</t>
  </si>
  <si>
    <t>身８生３・２人・夜朝・事Ⅲ</t>
  </si>
  <si>
    <t>3302</t>
  </si>
  <si>
    <t>身８生３・２人・深夜・事Ⅲ</t>
  </si>
  <si>
    <t>3309</t>
  </si>
  <si>
    <t>身体９・事Ⅲ</t>
  </si>
  <si>
    <t>3310</t>
  </si>
  <si>
    <t>身体９・夜朝・事Ⅲ</t>
  </si>
  <si>
    <t>3314</t>
  </si>
  <si>
    <t>身体９・深夜・事Ⅲ</t>
  </si>
  <si>
    <t>3315</t>
  </si>
  <si>
    <t>身体９・２人・事Ⅲ</t>
  </si>
  <si>
    <t>3316</t>
  </si>
  <si>
    <t>身体９・２人・夜朝・事Ⅲ</t>
  </si>
  <si>
    <t>3317</t>
  </si>
  <si>
    <t>身体９・２人・深夜・事Ⅲ</t>
  </si>
  <si>
    <t>3327</t>
  </si>
  <si>
    <t>身９生１・事Ⅲ</t>
  </si>
  <si>
    <t>3328</t>
  </si>
  <si>
    <t>身９生１・夜朝・事Ⅲ</t>
  </si>
  <si>
    <t>3329</t>
  </si>
  <si>
    <t>身９生１・深夜・事Ⅲ</t>
  </si>
  <si>
    <t>3330</t>
  </si>
  <si>
    <t>身９生１・２人・事Ⅲ</t>
  </si>
  <si>
    <t>3334</t>
  </si>
  <si>
    <t>身９生１・２人・夜朝・事Ⅲ</t>
  </si>
  <si>
    <t>3335</t>
  </si>
  <si>
    <t>身９生１・２人・深夜・事Ⅲ</t>
  </si>
  <si>
    <t>3345</t>
  </si>
  <si>
    <t>身９生２・事Ⅲ</t>
  </si>
  <si>
    <t>3346</t>
  </si>
  <si>
    <t>身９生２・夜朝・事Ⅲ</t>
  </si>
  <si>
    <t>3347</t>
  </si>
  <si>
    <t>身９生２・深夜・事Ⅲ</t>
  </si>
  <si>
    <t>3348</t>
  </si>
  <si>
    <t>身９生２・２人・事Ⅲ</t>
  </si>
  <si>
    <t>3349</t>
  </si>
  <si>
    <t>身９生２・２人・夜朝・事Ⅲ</t>
  </si>
  <si>
    <t>3350</t>
  </si>
  <si>
    <t>身９生２・２人・深夜・事Ⅲ</t>
  </si>
  <si>
    <t>3357</t>
  </si>
  <si>
    <t>身９生３・事Ⅲ</t>
  </si>
  <si>
    <t>3358</t>
  </si>
  <si>
    <t>身９生３・夜朝・事Ⅲ</t>
  </si>
  <si>
    <t>3359</t>
  </si>
  <si>
    <t>身９生３・深夜・事Ⅲ</t>
  </si>
  <si>
    <t>3360</t>
  </si>
  <si>
    <t>身９生３・２人・事Ⅲ</t>
  </si>
  <si>
    <t>3361</t>
  </si>
  <si>
    <t>身９生３・２人・夜朝・事Ⅲ</t>
  </si>
  <si>
    <t>3362</t>
  </si>
  <si>
    <t>身９生３・２人・深夜・事Ⅲ</t>
  </si>
  <si>
    <t>生活２・事Ⅲ</t>
  </si>
  <si>
    <t>生活２・夜朝・事Ⅲ</t>
  </si>
  <si>
    <t>生活２・深夜・事Ⅲ</t>
  </si>
  <si>
    <t>生活２・２人・事Ⅲ</t>
  </si>
  <si>
    <t>生活２・２人・夜朝・事Ⅲ</t>
  </si>
  <si>
    <t>生活２・２人・深夜・事Ⅲ</t>
  </si>
  <si>
    <t>生活３・事Ⅲ</t>
  </si>
  <si>
    <t>生活３・夜朝・事Ⅲ</t>
  </si>
  <si>
    <t>生活３・深夜・事Ⅲ</t>
  </si>
  <si>
    <t>生活３・２人・事Ⅲ</t>
  </si>
  <si>
    <t>生活３・２人・夜朝・事Ⅲ</t>
  </si>
  <si>
    <t>生活３・２人・深夜・事Ⅲ</t>
  </si>
  <si>
    <t>通院等乗降介助・事Ⅲ</t>
  </si>
  <si>
    <t>ハ通院等乗降介助</t>
  </si>
  <si>
    <t>通院等乗降介助・夜朝・事Ⅲ</t>
  </si>
  <si>
    <t>通院等乗降介助・深夜・事Ⅲ</t>
  </si>
  <si>
    <t xml:space="preserve"> </t>
  </si>
  <si>
    <t>×</t>
  </si>
  <si>
    <t>＋</t>
  </si>
  <si>
    <t>×</t>
  </si>
  <si>
    <t>＋</t>
  </si>
  <si>
    <t>×</t>
  </si>
  <si>
    <t>×</t>
  </si>
  <si>
    <t>ニ 初回加算</t>
  </si>
  <si>
    <t>通院等乗降介助・深夜・事Ⅰ</t>
  </si>
  <si>
    <t>通院等乗降介助・深夜・事Ⅱ</t>
  </si>
  <si>
    <t>介護予防サービス</t>
  </si>
  <si>
    <t>平成　２２年　４月</t>
  </si>
  <si>
    <t>Ⅰ　介護予防サービスコード</t>
  </si>
  <si>
    <t>　１　介護予防訪問介護サービスコード表</t>
  </si>
  <si>
    <t>　２　介護予防訪問入浴介護サービスコード表</t>
  </si>
  <si>
    <t>　３　介護予防訪問看護サービスコード表</t>
  </si>
  <si>
    <t>　４　介護予防訪問リハビリテーションサービスコード表</t>
  </si>
  <si>
    <t>　５　介護予防居宅療養管理指導サービスコード表</t>
  </si>
  <si>
    <t>　６　介護予防通所介護サービスコード表</t>
  </si>
  <si>
    <t>　７　介護予防通所リハビリテーションサービスコード表</t>
  </si>
  <si>
    <t>　８　介護予防短期入所生活介護サービスコード表</t>
  </si>
  <si>
    <t>　９　介護予防短期入所療養介護サービスコード表</t>
  </si>
  <si>
    <t>　　　イ　介護老人保健施設における介護予防短期入所療養介護</t>
  </si>
  <si>
    <t>　　　ロ　療養病床を有する病院における介護予防短期入所療養介護</t>
  </si>
  <si>
    <r>
      <t>　　　ハ　</t>
    </r>
    <r>
      <rPr>
        <sz val="10"/>
        <rFont val="ＭＳ Ｐゴシック"/>
        <family val="3"/>
      </rPr>
      <t>診療所における介護予防短期入所療養介護</t>
    </r>
  </si>
  <si>
    <t>　　　ニ　老人性認知症疾患療養病棟を有する病院における介護予防短期入所療養介護</t>
  </si>
  <si>
    <t>　１０　介護予防特定施設入居者生活介護サービスコード表</t>
  </si>
  <si>
    <t>　１１　介護予防福祉用具貸与サービスコード表</t>
  </si>
  <si>
    <t>Ⅱ　介護予防支援サービスコード</t>
  </si>
  <si>
    <t>　　　　介護予防支援サービスコード表</t>
  </si>
  <si>
    <t>Ⅲ　特定入所者介護予防サービス費サービスコード</t>
  </si>
  <si>
    <t>Ⅰ  介護予防サービスコード</t>
  </si>
  <si>
    <t>１  介護予防訪問介護サービスコード表</t>
  </si>
  <si>
    <t>予防訪問介護Ⅰ</t>
  </si>
  <si>
    <t>イ　介護予防訪問介護費（Ⅰ）</t>
  </si>
  <si>
    <t>要支援１・２</t>
  </si>
  <si>
    <t>予防訪問介護Ⅱ</t>
  </si>
  <si>
    <t>ロ  介護予防訪問介護費（Ⅱ）</t>
  </si>
  <si>
    <t>予防訪問介護Ⅲ</t>
  </si>
  <si>
    <t>ハ　介護予防訪問介護費（Ⅲ）</t>
  </si>
  <si>
    <t>要支援２</t>
  </si>
  <si>
    <t>予防特別地域訪問介護加算</t>
  </si>
  <si>
    <t>特別地域介護予防訪問介護加算</t>
  </si>
  <si>
    <t>予防訪問介護小規模事業所加算</t>
  </si>
  <si>
    <t>予防訪問介護中山間地域等提供加算</t>
  </si>
  <si>
    <t>サービスコード</t>
  </si>
  <si>
    <t>加算</t>
  </si>
  <si>
    <t>１時間未満</t>
  </si>
  <si>
    <t>２時間未満</t>
  </si>
  <si>
    <t>身体２生活３</t>
  </si>
  <si>
    <t>身体２生活３・夜朝</t>
  </si>
  <si>
    <t>＋</t>
  </si>
  <si>
    <t>×</t>
  </si>
  <si>
    <t>２時間以上</t>
  </si>
  <si>
    <t>２時間半以上</t>
  </si>
  <si>
    <t>３時間以上</t>
  </si>
  <si>
    <t>３時間半以上</t>
  </si>
  <si>
    <t>4時間以上</t>
  </si>
  <si>
    <t>×</t>
  </si>
  <si>
    <t>加算</t>
  </si>
  <si>
    <t>ニ 初回加算</t>
  </si>
  <si>
    <t>サービスコード</t>
  </si>
  <si>
    <t>１時間未満</t>
  </si>
  <si>
    <t>ｍ</t>
  </si>
  <si>
    <t>生活２・夜朝・事Ⅰ</t>
  </si>
  <si>
    <t>生活２・深夜・事Ⅰ</t>
  </si>
  <si>
    <t>生活２・２人・事Ⅰ</t>
  </si>
  <si>
    <t>生活２・２人・夜朝・事Ⅰ</t>
  </si>
  <si>
    <t>×</t>
  </si>
  <si>
    <t>生活２・２人・深夜・事Ⅰ</t>
  </si>
  <si>
    <t>生活３・事Ⅰ</t>
  </si>
  <si>
    <t>生活３・夜朝・事Ⅰ</t>
  </si>
  <si>
    <t>生活３・深夜・事Ⅰ</t>
  </si>
  <si>
    <t>生活３・２人・事Ⅰ</t>
  </si>
  <si>
    <t>生活３・２人・夜朝・事Ⅰ</t>
  </si>
  <si>
    <t>生活３・２人・深夜・事Ⅰ</t>
  </si>
  <si>
    <t>通院等乗降介助・夜朝・事Ⅰ</t>
  </si>
  <si>
    <t>特定事業所加算（Ⅱ）が適用される場合</t>
  </si>
  <si>
    <t>サービスコード</t>
  </si>
  <si>
    <t>通院等乗降介助・夜朝・事Ⅱ</t>
  </si>
  <si>
    <t>特定事業所加算（Ⅲ）が適用される場合</t>
  </si>
  <si>
    <t>予防訪問介護初回加算</t>
  </si>
  <si>
    <t>契約期間が１月に満たない場合（日割計算用サービスコード）</t>
  </si>
  <si>
    <t>サービスコード</t>
  </si>
  <si>
    <t>予防訪問介護Ⅰ・日割</t>
  </si>
  <si>
    <t>日割計算の場合</t>
  </si>
  <si>
    <t>1日につき</t>
  </si>
  <si>
    <t>予防訪問介護Ⅱ・日割</t>
  </si>
  <si>
    <t>ロ　介護予防訪問介護費（Ⅱ）</t>
  </si>
  <si>
    <t>÷</t>
  </si>
  <si>
    <t>日</t>
  </si>
  <si>
    <t>予防訪問介護Ⅲ・日割</t>
  </si>
  <si>
    <t>予防特別地域訪問介護加算日割</t>
  </si>
  <si>
    <t>予防訪問介護小規模事業所加算日割</t>
  </si>
  <si>
    <t>予防訪問介護中山間地域等加算日割</t>
  </si>
  <si>
    <t>地域密着型サービス</t>
  </si>
  <si>
    <t>Ⅰ　地域密着型サービスコード</t>
  </si>
  <si>
    <t>　１　夜間対応型訪問介護サービスコード表</t>
  </si>
  <si>
    <t>　２　認知症対応型通所介護サービスコード表</t>
  </si>
  <si>
    <t>　３　小規模多機能型居宅介護サービスコード表</t>
  </si>
  <si>
    <t>　４　認知症対応型共同生活介護サービスコード表</t>
  </si>
  <si>
    <t>　５　地域密着型特定施設入居者生活介護サービスコード表</t>
  </si>
  <si>
    <t>　６　地域密着型介護福祉施設サービスコード表</t>
  </si>
  <si>
    <t>Ⅱ　地域密着型介護予防サービスコード</t>
  </si>
  <si>
    <t>　１　介護予防認知症対応型通所介護サービスコード表</t>
  </si>
  <si>
    <t>　２　介護予防小規模多機能型居宅介護サービスコード表</t>
  </si>
  <si>
    <t>　３　介護予防認知症対応型共同生活介護サービスコード表</t>
  </si>
  <si>
    <t>Ⅲ　特定入所者介護サービス費（地域密着型）サービスコード</t>
  </si>
  <si>
    <t>１　夜間対応型訪問介護サービスコード表</t>
  </si>
  <si>
    <t>夜間訪問介護Ⅰ基本</t>
  </si>
  <si>
    <t>イ　夜間対応型訪問介護費（Ⅰ）</t>
  </si>
  <si>
    <t>基本夜間対応型訪問介護費</t>
  </si>
  <si>
    <t>1月につき</t>
  </si>
  <si>
    <t>夜間訪問介護Ⅰ定期巡回</t>
  </si>
  <si>
    <t>定期巡回サービス費</t>
  </si>
  <si>
    <t>夜間訪問介護Ⅰ随時訪問Ⅰ</t>
  </si>
  <si>
    <t>随時訪問サービス費（Ⅰ）</t>
  </si>
  <si>
    <t>夜間訪問介護Ⅰ随時訪問Ⅱ</t>
  </si>
  <si>
    <t>随時訪問サービス費（Ⅱ）</t>
  </si>
  <si>
    <t>単位加算</t>
  </si>
  <si>
    <t>夜間訪問介護Ⅱ</t>
  </si>
  <si>
    <t>ロ　夜間対応型訪問介護費（Ⅱ）　</t>
  </si>
  <si>
    <t>夜間訪問サービス提供体制加算Ⅰ</t>
  </si>
  <si>
    <t>1回につき</t>
  </si>
  <si>
    <t>夜間訪問サービス提供体制加算Ⅱ</t>
  </si>
  <si>
    <t>基本夜間訪問Ⅰ市町村独自加算１</t>
  </si>
  <si>
    <t>基本夜間対応型訪問介護費（Ⅰ）市町村独自加算
（市町村が定める単位数を算定）</t>
  </si>
  <si>
    <t>基本夜間訪問Ⅰ市町村独自加算４</t>
  </si>
  <si>
    <t>基本夜間訪問Ⅰ市町村独自加算５</t>
  </si>
  <si>
    <t>基本夜間訪問Ⅰ市町村独自加算６</t>
  </si>
  <si>
    <t>夜間訪問介護Ⅱ市町村独自加算１</t>
  </si>
  <si>
    <t>夜間対応型訪問介護費（Ⅱ）
市町村独自加算
（市町村が定める単位数を算定）</t>
  </si>
  <si>
    <t>夜間訪問介護Ⅱ市町村独自加算２</t>
  </si>
  <si>
    <t>夜間訪問介護Ⅱ市町村独自加算３</t>
  </si>
  <si>
    <t>夜間訪問介護Ⅱ市町村独自加算４</t>
  </si>
  <si>
    <t>夜間訪問介護Ⅱ市町村独自加算５</t>
  </si>
  <si>
    <t>夜間訪問介護Ⅱ市町村独自加算６</t>
  </si>
  <si>
    <t>契約期間が１月に満たない場合（日割計算用サービスコード）</t>
  </si>
  <si>
    <t>夜間訪問介護Ⅱ・日割</t>
  </si>
  <si>
    <t>夜間訪問Ⅱ市町村独自加算１日割</t>
  </si>
  <si>
    <t>夜間訪問Ⅱ市町村独自加算２日割</t>
  </si>
  <si>
    <t>夜間訪問Ⅱ市町村独自加算３日割</t>
  </si>
  <si>
    <t>夜間訪問Ⅱ市町村独自加算４日割</t>
  </si>
  <si>
    <t>夜間訪問Ⅱ市町村独自加算５日割</t>
  </si>
  <si>
    <t>夜間訪問Ⅱ市町村独自加算６日割</t>
  </si>
  <si>
    <t xml:space="preserve"> </t>
  </si>
  <si>
    <t>Ⅰ　地域密着型サービスコード</t>
  </si>
  <si>
    <t>サービスコード</t>
  </si>
  <si>
    <t>夜間訪問介護２４時間通報対応加算</t>
  </si>
  <si>
    <t>２４時間通報対応加算</t>
  </si>
  <si>
    <t>ハ　サービス提供体制強化加算</t>
  </si>
  <si>
    <t>(1) サービス提供体制強化加算（Ⅰ）</t>
  </si>
  <si>
    <t>(2) サービス提供体制強化加算（Ⅱ）</t>
  </si>
  <si>
    <t>基本夜間訪問Ⅰ市町村独自加算２</t>
  </si>
  <si>
    <t>基本夜間訪問Ⅰ市町村独自加算３</t>
  </si>
  <si>
    <t>÷</t>
  </si>
  <si>
    <t>ロ　認知症対応型共同生活介護（短期利用）サービスコード表</t>
  </si>
  <si>
    <t>サービスコード</t>
  </si>
  <si>
    <t>サービス内容略称</t>
  </si>
  <si>
    <t>算定項目</t>
  </si>
  <si>
    <t>種類</t>
  </si>
  <si>
    <t>項目</t>
  </si>
  <si>
    <t>短期共同生活介護１</t>
  </si>
  <si>
    <t>ロ  短期利用</t>
  </si>
  <si>
    <t>(1) 要介護１</t>
  </si>
  <si>
    <t>1日につき</t>
  </si>
  <si>
    <t>短期共同生活介護１・夜減</t>
  </si>
  <si>
    <t>共同生活介護費</t>
  </si>
  <si>
    <t>夜勤の勤務条件に関する基準を満たさない場合</t>
  </si>
  <si>
    <t>短期共同生活介護２</t>
  </si>
  <si>
    <t>(2) 要介護２</t>
  </si>
  <si>
    <t>短期共同生活介護２・夜減</t>
  </si>
  <si>
    <t>短期共同生活介護３</t>
  </si>
  <si>
    <t>(3) 要介護３</t>
  </si>
  <si>
    <t>短期共同生活介護３・夜減</t>
  </si>
  <si>
    <t>短期共同生活介護４</t>
  </si>
  <si>
    <t>(4) 要介護４</t>
  </si>
  <si>
    <t>短期共同生活介護４・夜減</t>
  </si>
  <si>
    <t>短期共同生活介護５</t>
  </si>
  <si>
    <t>(5) 要介護５</t>
  </si>
  <si>
    <t>短期共同生活介護５・夜減</t>
  </si>
  <si>
    <t>短期共同生活夜間ケア加算</t>
  </si>
  <si>
    <t>単位加算</t>
  </si>
  <si>
    <t>短期共同生活認知症緊急対応加算</t>
  </si>
  <si>
    <t>認知症行動・心理症状緊急対応加算（7日間限度）</t>
  </si>
  <si>
    <t>短期共同生活若年性認知症受入加算</t>
  </si>
  <si>
    <t>短期共同生活医療連携体制加算</t>
  </si>
  <si>
    <t>二　医療連携体制加算</t>
  </si>
  <si>
    <t>短期共同サービス提供体制加算Ⅰ</t>
  </si>
  <si>
    <t>短期共同サービス提供体制加算Ⅱ</t>
  </si>
  <si>
    <t>短期共同サービス提供体制加算Ⅲ</t>
  </si>
  <si>
    <t>定員超過の場合</t>
  </si>
  <si>
    <t>短期共同生活介護１・定超</t>
  </si>
  <si>
    <t>短期共同生活介護１・夜減・定超</t>
  </si>
  <si>
    <t>定員超過の場合</t>
  </si>
  <si>
    <t>短期共同生活介護２・定超</t>
  </si>
  <si>
    <t>短期共同生活介護２・夜減・定超</t>
  </si>
  <si>
    <t>短期共同生活介護３・定超</t>
  </si>
  <si>
    <t>短期共同生活介護３・夜減・定超</t>
  </si>
  <si>
    <t>短期共同生活介護４・定超</t>
  </si>
  <si>
    <t>短期共同生活介護４・夜減・定超</t>
  </si>
  <si>
    <t>短期共同生活介護５・定超</t>
  </si>
  <si>
    <t>短期共同生活介護５・夜減・定超</t>
  </si>
  <si>
    <t>介護従業者が欠員の場合</t>
  </si>
  <si>
    <t>短期共同生活介護１・人欠</t>
  </si>
  <si>
    <t>短期共同生活介護１・夜減・人欠</t>
  </si>
  <si>
    <t>短期共同生活介護２・人欠</t>
  </si>
  <si>
    <t>短期共同生活介護２・夜減・人欠</t>
  </si>
  <si>
    <t>短期共同生活介護３・人欠</t>
  </si>
  <si>
    <t>短期共同生活介護３・夜減・人欠</t>
  </si>
  <si>
    <t>短期共同生活介護４・人欠</t>
  </si>
  <si>
    <t>短期共同生活介護４・夜減・人欠</t>
  </si>
  <si>
    <t>短期共同生活介護５・人欠</t>
  </si>
  <si>
    <t>短期共同生活介護５・夜減・人欠</t>
  </si>
  <si>
    <t>合成</t>
  </si>
  <si>
    <t>算定</t>
  </si>
  <si>
    <t>夜間ケア加算</t>
  </si>
  <si>
    <t>若年性認知症利用者受入加算</t>
  </si>
  <si>
    <t>ト　サービス提供体制強化加算</t>
  </si>
  <si>
    <t>(3) サービス提供体制強化加算（Ⅲ）</t>
  </si>
  <si>
    <t>合成</t>
  </si>
  <si>
    <t>算定</t>
  </si>
  <si>
    <t>合成</t>
  </si>
  <si>
    <t>算定</t>
  </si>
  <si>
    <t>介護従業者が欠員の場合</t>
  </si>
  <si>
    <t>３　介護予防認知症対応型共同生活介護サービスコード表</t>
  </si>
  <si>
    <t>イ　介護予防認知症対応型共同生活介護（短期利用以外）サービスコード表</t>
  </si>
  <si>
    <t>予認知症対応夜間ケア加算</t>
  </si>
  <si>
    <t>予認知症対応若年性認知症受入加算</t>
  </si>
  <si>
    <t>予認知症対応型初期加算</t>
  </si>
  <si>
    <t>予認知症対応退居時相談援助加算</t>
  </si>
  <si>
    <t>１回限り</t>
  </si>
  <si>
    <t>予認知症対応認知症専門ケア加算Ⅰ</t>
  </si>
  <si>
    <t>予認知症対応認知症専門ケア加算Ⅱ</t>
  </si>
  <si>
    <t>予認知対応サービス提供体制加算Ⅰ</t>
  </si>
  <si>
    <t>予認知対応サービス提供体制加算Ⅱ</t>
  </si>
  <si>
    <t>予認知対応サービス提供体制加算Ⅲ</t>
  </si>
  <si>
    <t>予認知症共同生活介護２・超</t>
  </si>
  <si>
    <t>予認知症共同生活介護２・欠</t>
  </si>
  <si>
    <t>ロ　介護予防認知症対応型共同生活介護（短期利用）サービスコード表</t>
  </si>
  <si>
    <t>予短期共同生活介護２</t>
  </si>
  <si>
    <t>予短期共同生活介護２・夜減</t>
  </si>
  <si>
    <t>予短期共同夜間ケア加算</t>
  </si>
  <si>
    <t>予短期共同認知症緊急対応加算</t>
  </si>
  <si>
    <t>予短期共同若年性認知症受入加算</t>
  </si>
  <si>
    <t>予短期共同サービス提供体制加算Ⅰ</t>
  </si>
  <si>
    <t>予短期共同サービス提供体制加算Ⅱ</t>
  </si>
  <si>
    <t>予短期共同サービス提供体制加算Ⅲ</t>
  </si>
  <si>
    <t>予短期共同生活介護２・超</t>
  </si>
  <si>
    <t>予短期共同生活介護２・夜減・超</t>
  </si>
  <si>
    <t>予短期共同生活介護２・欠</t>
  </si>
  <si>
    <t>予短期共同生活介護２・夜減・欠</t>
  </si>
  <si>
    <t>予認知症共同生活介護２</t>
  </si>
  <si>
    <t>イ　介護予防認知症対応型共同生活介護費</t>
  </si>
  <si>
    <t>要支援２</t>
  </si>
  <si>
    <t>予認知症共同生活介護２・夜減</t>
  </si>
  <si>
    <t>夜間ケア加算</t>
  </si>
  <si>
    <t>若年性認知症利用者受入加算</t>
  </si>
  <si>
    <t>ハ  初期加算</t>
  </si>
  <si>
    <t>ニ　退居時相談援助加算</t>
  </si>
  <si>
    <t>ホ　認知症専門ケア加算</t>
  </si>
  <si>
    <t>(1) 認知症専門ケア加算（Ⅰ）</t>
  </si>
  <si>
    <t>(2) 認知症専門ケア加算（Ⅱ）</t>
  </si>
  <si>
    <t>ヘ　サービス提供体制強化加算</t>
  </si>
  <si>
    <t>予認知症共同生活介護２・夜減・超</t>
  </si>
  <si>
    <t>イ　介護予防認知症対応型共同生活介護費</t>
  </si>
  <si>
    <t>要支援２</t>
  </si>
  <si>
    <t>予認知症共同生活介護２・夜減・欠</t>
  </si>
  <si>
    <t>×</t>
  </si>
  <si>
    <t>合成</t>
  </si>
  <si>
    <t>算定</t>
  </si>
  <si>
    <t>ロ　介護予防短期利用共同生活介護費</t>
  </si>
  <si>
    <t>要支援２</t>
  </si>
  <si>
    <t>ロ　介護予防短期利用共同生活介護費</t>
  </si>
  <si>
    <t>ロ　介護予防短期利用共同生活介護費</t>
  </si>
  <si>
    <r>
      <t xml:space="preserve">介護給付費単位数等サービスコード表
</t>
    </r>
    <r>
      <rPr>
        <sz val="12"/>
        <rFont val="ＭＳ Ｐゴシック"/>
        <family val="3"/>
      </rPr>
      <t>（平成２２年４月施行版）</t>
    </r>
  </si>
  <si>
    <t>４　認知症対応型共同生活介護サービスコード表</t>
  </si>
  <si>
    <t>イ　認知症対応型共同生活介護（短期利用以外）サービスコード表</t>
  </si>
  <si>
    <t>認知症共同生活介護１</t>
  </si>
  <si>
    <t>認知症共同生活介護２</t>
  </si>
  <si>
    <t>認知症共同生活介護３</t>
  </si>
  <si>
    <t>認知症共同生活介護４</t>
  </si>
  <si>
    <t>認知症共同生活介護５</t>
  </si>
  <si>
    <t>認知症対応型夜間ケア加算</t>
  </si>
  <si>
    <t>認知症対応型若年性認知症受入加算</t>
  </si>
  <si>
    <t>認知症対応型看取り介護加算</t>
  </si>
  <si>
    <t>看取り介護加算（死亡日以前３０日を限度）</t>
  </si>
  <si>
    <t>認知症対応型医療連携体制加算</t>
  </si>
  <si>
    <t>認知症対応型退居時相談援助加算</t>
  </si>
  <si>
    <t>認知症対応型認知症専門ケア加算Ⅰ</t>
  </si>
  <si>
    <t>認知症対応型認知症専門ケア加算Ⅱ</t>
  </si>
  <si>
    <t>認知症対応サービス提供体制加算Ⅰ</t>
  </si>
  <si>
    <t>認知症対応サービス提供体制加算Ⅱ</t>
  </si>
  <si>
    <t>認知症対応サービス提供体制加算Ⅲ</t>
  </si>
  <si>
    <t>認知症共同生活介護１・定超</t>
  </si>
  <si>
    <t>認知症共同生活介護１・人欠</t>
  </si>
  <si>
    <t>認知症共同生活介護２・人欠</t>
  </si>
  <si>
    <t>認知症共同生活介護３・人欠</t>
  </si>
  <si>
    <t>認知症共同生活介護５・人欠</t>
  </si>
  <si>
    <t>イ  認知症対応型</t>
  </si>
  <si>
    <t>認知症共同生活介護１・夜減</t>
  </si>
  <si>
    <t>認知症共同生活介護２・夜減</t>
  </si>
  <si>
    <t>認知症共同生活介護３・夜減</t>
  </si>
  <si>
    <t>認知症共同生活介護４・夜減</t>
  </si>
  <si>
    <t>認知症共同生活介護５・夜減</t>
  </si>
  <si>
    <t>認知症対応型初期加算</t>
  </si>
  <si>
    <t>ハ  初期加算（入居日から３０日以内の期間）</t>
  </si>
  <si>
    <t>ホ　退居時相談援助加算</t>
  </si>
  <si>
    <t>ヘ　認知症専門ケア加算</t>
  </si>
  <si>
    <t>(1) 認知症専門ケア加算（Ⅰ）</t>
  </si>
  <si>
    <t>(2) 認知症専門ケア加算（Ⅱ）</t>
  </si>
  <si>
    <t>イ  認知症対応型</t>
  </si>
  <si>
    <t>認知症共同生活介護１・夜減・定超</t>
  </si>
  <si>
    <t>認知症共同生活介護２・定超</t>
  </si>
  <si>
    <t>認知症共同生活介護２・夜減・定超</t>
  </si>
  <si>
    <t>認知症共同生活介護３・定超</t>
  </si>
  <si>
    <t>認知症共同生活介護３・夜減・定超</t>
  </si>
  <si>
    <t>認知症共同生活介護４・定超</t>
  </si>
  <si>
    <t>認知症共同生活介護４・夜減・定超</t>
  </si>
  <si>
    <t>認知症共同生活介護５・定超</t>
  </si>
  <si>
    <t>認知症共同生活介護５・夜減・定超</t>
  </si>
  <si>
    <t>イ  認知症対応型</t>
  </si>
  <si>
    <t>認知症共同生活介護１・夜減・人欠</t>
  </si>
  <si>
    <t>介護従業者が欠員の場合</t>
  </si>
  <si>
    <t>認知症共同生活介護２・夜減・人欠</t>
  </si>
  <si>
    <t>認知症共同生活介護３・夜減・人欠</t>
  </si>
  <si>
    <t>認知症共同生活介護４・人欠</t>
  </si>
  <si>
    <t>認知症共同生活介護４・夜減・人欠</t>
  </si>
  <si>
    <t>認知症共同生活介護５・夜減・人欠</t>
  </si>
  <si>
    <t>介護サービス</t>
  </si>
  <si>
    <t xml:space="preserve"> </t>
  </si>
  <si>
    <t>平成　２２年　４月</t>
  </si>
  <si>
    <t>Ⅰ　居宅サービスコード</t>
  </si>
  <si>
    <t>　１　訪問介護サービスコード表</t>
  </si>
  <si>
    <t>　２　訪問入浴介護サービスコード表</t>
  </si>
  <si>
    <t>　３　訪問看護サービスコード表</t>
  </si>
  <si>
    <t>　４　訪問リハビリテーションサービスコード表</t>
  </si>
  <si>
    <t>　５　居宅療養管理指導サービスコード表</t>
  </si>
  <si>
    <t>　６　通所介護サービスコード表</t>
  </si>
  <si>
    <t>　７　通所リハビリテーションサービスコード表</t>
  </si>
  <si>
    <t>　８　短期入所生活介護サービスコード表</t>
  </si>
  <si>
    <t>　９　短期入所療養介護サービスコード表</t>
  </si>
  <si>
    <t>　　　イ　介護老人保健施設における短期入所療養介護</t>
  </si>
  <si>
    <t>　　　ロ　療養病床を有する病院における短期入所療養介護</t>
  </si>
  <si>
    <r>
      <t>　　　ハ　</t>
    </r>
    <r>
      <rPr>
        <sz val="10"/>
        <rFont val="ＭＳ Ｐゴシック"/>
        <family val="3"/>
      </rPr>
      <t>診療所における短期入所療養介護</t>
    </r>
  </si>
  <si>
    <t>　　　ニ　老人性認知症疾患療養病棟を有する病院における短期入所療養介護</t>
  </si>
  <si>
    <t>　１０　特定施設入居者生活介護サービスコード表</t>
  </si>
  <si>
    <t>　１１　福祉用具貸与サービスコード表</t>
  </si>
  <si>
    <t>Ⅱ　居宅介護支援サービスコード</t>
  </si>
  <si>
    <t>　　　　居宅介護支援サービスコード表</t>
  </si>
  <si>
    <t>Ⅲ　施設サービスコード</t>
  </si>
  <si>
    <t>　１　介護福祉施設サービスコード表</t>
  </si>
  <si>
    <t>　２　介護保健施設サービスコード表</t>
  </si>
  <si>
    <t>　３　介護療養施設サービスコード表</t>
  </si>
  <si>
    <t>　　イ　療養病床を有する病院における介護療養施設サービス</t>
  </si>
  <si>
    <t>　　ロ　療養病床を有する診療所における介護療養施設サービス</t>
  </si>
  <si>
    <t>　　ハ　老人性認知症疾患療養病棟を有する病院における介護療養施設サービス</t>
  </si>
  <si>
    <t>Ⅳ　特定入所者介護サービス費サービスコード</t>
  </si>
  <si>
    <t>[脚注]</t>
  </si>
  <si>
    <t>１．単位数算定記号の説明</t>
  </si>
  <si>
    <t>＋○○単位</t>
  </si>
  <si>
    <t>⇒</t>
  </si>
  <si>
    <t>所定単位数　＋　○○単位</t>
  </si>
  <si>
    <t>－○○単位</t>
  </si>
  <si>
    <t>⇒</t>
  </si>
  <si>
    <t>所定単位数　－　○○単位</t>
  </si>
  <si>
    <t>×○○％</t>
  </si>
  <si>
    <t>所定単位数　×　○○／１００</t>
  </si>
  <si>
    <t>○○％加算</t>
  </si>
  <si>
    <t>所定単位数　＋　所定単位数　×　○○／１００</t>
  </si>
  <si>
    <t>Ⅰ  居宅サービスコード</t>
  </si>
  <si>
    <t>１  訪問介護サービスコード表</t>
  </si>
  <si>
    <t>サービスコード</t>
  </si>
  <si>
    <t>サービス内容略称</t>
  </si>
  <si>
    <t>算定項目</t>
  </si>
  <si>
    <t>合成</t>
  </si>
  <si>
    <t>算定</t>
  </si>
  <si>
    <t>種類</t>
  </si>
  <si>
    <t>項目</t>
  </si>
  <si>
    <t>単位数</t>
  </si>
  <si>
    <t>単位</t>
  </si>
  <si>
    <t>身体介護１</t>
  </si>
  <si>
    <t>イ  身体介護が中心</t>
  </si>
  <si>
    <t>(1)30分未満</t>
  </si>
  <si>
    <t>1回につき</t>
  </si>
  <si>
    <t>身体介護１・夜朝</t>
  </si>
  <si>
    <t>単位</t>
  </si>
  <si>
    <t>夜間早朝の場合</t>
  </si>
  <si>
    <t>加算</t>
  </si>
  <si>
    <t>身体介護１・深夜</t>
  </si>
  <si>
    <t>深夜の場合</t>
  </si>
  <si>
    <t>身体介護１・２人</t>
  </si>
  <si>
    <t>２人の介護員等の場合</t>
  </si>
  <si>
    <t>身体介護１・２人・夜朝</t>
  </si>
  <si>
    <t>身体介護１・２人・深夜</t>
  </si>
  <si>
    <t>身体１生活１</t>
  </si>
  <si>
    <t>(1)に引き続き生活援助が中心であるとき</t>
  </si>
  <si>
    <t>30分以上</t>
  </si>
  <si>
    <t>身体１生活１・夜朝</t>
  </si>
  <si>
    <t>1時間未満</t>
  </si>
  <si>
    <t>身体１生活１・深夜</t>
  </si>
  <si>
    <t>身体１生活１・２人</t>
  </si>
  <si>
    <t>×</t>
  </si>
  <si>
    <t>身体１生活１・２人・夜朝</t>
  </si>
  <si>
    <t>身体１生活１・２人・深夜</t>
  </si>
  <si>
    <t>身体１生活２</t>
  </si>
  <si>
    <t>1時間以上</t>
  </si>
  <si>
    <t>身体１生活２・夜朝</t>
  </si>
  <si>
    <t>1時間半未満</t>
  </si>
  <si>
    <t>身体１生活２・深夜</t>
  </si>
  <si>
    <t>身体１生活２・２人</t>
  </si>
  <si>
    <t>身体１生活２・２人・夜朝</t>
  </si>
  <si>
    <t>身体１生活２・２人・深夜</t>
  </si>
  <si>
    <t>身体１生活３</t>
  </si>
  <si>
    <t>1時間半以上</t>
  </si>
  <si>
    <t>身体１生活３・夜朝</t>
  </si>
  <si>
    <t>身体１生活３・深夜</t>
  </si>
  <si>
    <t>身体１生活３・２人</t>
  </si>
  <si>
    <t>身体１生活３・２人・夜朝</t>
  </si>
  <si>
    <t>身体１生活３・２人・深夜</t>
  </si>
  <si>
    <t>身体介護２</t>
  </si>
  <si>
    <t>(2)30分以上</t>
  </si>
  <si>
    <t>身体介護２・夜朝</t>
  </si>
  <si>
    <t>身体介護２・深夜</t>
  </si>
  <si>
    <t>身体介護２・２人</t>
  </si>
  <si>
    <t>身体介護２・２人・夜朝</t>
  </si>
  <si>
    <t>身体介護２・２人・深夜</t>
  </si>
  <si>
    <t>身体２生活１</t>
  </si>
  <si>
    <t>(2)に引き続き生活援助が中心であるとき</t>
  </si>
  <si>
    <t>身体２生活１・夜朝</t>
  </si>
  <si>
    <t>身体２生活１・深夜</t>
  </si>
  <si>
    <t>身体２生活１・２人</t>
  </si>
  <si>
    <t>身体２生活１・２人・夜朝</t>
  </si>
  <si>
    <t>身体２生活１・２人・深夜</t>
  </si>
  <si>
    <t>身体２生活２</t>
  </si>
  <si>
    <t>身体２生活２・夜朝</t>
  </si>
  <si>
    <t>身体２生活２・深夜</t>
  </si>
  <si>
    <t>身体２生活２・２人</t>
  </si>
  <si>
    <t>身体２生活２・２人・夜朝</t>
  </si>
  <si>
    <t>身体２生活２・２人・深夜</t>
  </si>
  <si>
    <t>２時間以上</t>
  </si>
  <si>
    <t>身体２生活３・深夜</t>
  </si>
  <si>
    <t>身体２生活３・２人</t>
  </si>
  <si>
    <t>身体２生活３・２人・夜朝</t>
  </si>
  <si>
    <t>身体２生活３・２人・深夜</t>
  </si>
  <si>
    <t>身体介護３</t>
  </si>
  <si>
    <t>(3)１時間以上</t>
  </si>
  <si>
    <t>１時間以上</t>
  </si>
  <si>
    <t>1回につき</t>
  </si>
  <si>
    <t>身体介護３・夜朝</t>
  </si>
  <si>
    <t>１時間半未満</t>
  </si>
  <si>
    <t>身体介護３・深夜</t>
  </si>
  <si>
    <t>身体介護３・２人</t>
  </si>
  <si>
    <t>身体介護３・２人・夜朝</t>
  </si>
  <si>
    <t>身体介護３・２人・深夜</t>
  </si>
  <si>
    <t>身体３生活１</t>
  </si>
  <si>
    <t>身体介護１時間半未満に引き続き生活援助が中心であるとき</t>
  </si>
  <si>
    <t>身体３生活１・夜朝</t>
  </si>
  <si>
    <t>2時間未満</t>
  </si>
  <si>
    <t>身体３生活１・深夜</t>
  </si>
  <si>
    <t>身体３生活１・２人</t>
  </si>
  <si>
    <t>身体３生活１・２人・夜朝</t>
  </si>
  <si>
    <t>身体３生活１・２人・深夜</t>
  </si>
  <si>
    <t>身体３生活２</t>
  </si>
  <si>
    <t>2時間以上</t>
  </si>
  <si>
    <t>身体３生活２・夜朝</t>
  </si>
  <si>
    <t>2時間半未満</t>
  </si>
  <si>
    <t>身体３生活２・深夜</t>
  </si>
  <si>
    <t>身体３生活２・２人</t>
  </si>
  <si>
    <t>身体３生活２・２人・夜朝</t>
  </si>
  <si>
    <t>身体３生活２・２人・深夜</t>
  </si>
  <si>
    <t>身体３生活３</t>
  </si>
  <si>
    <t>2時間半以上</t>
  </si>
  <si>
    <t>身体３生活３・夜朝</t>
  </si>
  <si>
    <t>身体３生活３・深夜</t>
  </si>
  <si>
    <t>身体３生活３・２人</t>
  </si>
  <si>
    <t>身体３生活３・２人・夜朝</t>
  </si>
  <si>
    <t>身体３生活３・２人・深夜</t>
  </si>
  <si>
    <t>身体介護４</t>
  </si>
  <si>
    <t>１時間半以上</t>
  </si>
  <si>
    <t>身体介護４・夜朝</t>
  </si>
  <si>
    <t>２時間未満</t>
  </si>
  <si>
    <t>身体介護４・深夜</t>
  </si>
  <si>
    <t>身体介護４・２人</t>
  </si>
  <si>
    <t>身体介護４・２人・夜朝</t>
  </si>
  <si>
    <t>身体介護４・２人・深夜</t>
  </si>
  <si>
    <t>身体４生活１</t>
  </si>
  <si>
    <t>身体介護２時間未満に引き続き生活援助が中心であるとき</t>
  </si>
  <si>
    <t>身体４生活１・夜朝</t>
  </si>
  <si>
    <t>身体４生活１・深夜</t>
  </si>
  <si>
    <t>身体４生活１・２人</t>
  </si>
  <si>
    <t>身体４生活１・２人・夜朝</t>
  </si>
  <si>
    <t>身体４生活１・２人・深夜</t>
  </si>
  <si>
    <t>身体４生活２</t>
  </si>
  <si>
    <t>身体４生活２・夜朝</t>
  </si>
  <si>
    <t>3時間未満</t>
  </si>
  <si>
    <t>身体４生活２・深夜</t>
  </si>
  <si>
    <t>身体４生活２・２人</t>
  </si>
  <si>
    <t>身体４生活２・２人・夜朝</t>
  </si>
  <si>
    <t>身体４生活２・２人・深夜</t>
  </si>
  <si>
    <t>身体４生活３</t>
  </si>
  <si>
    <t>3時間以上</t>
  </si>
  <si>
    <t>身体４生活３・夜朝</t>
  </si>
  <si>
    <t>身体４生活３・深夜</t>
  </si>
  <si>
    <t>身体４生活３・２人</t>
  </si>
  <si>
    <t>身体４生活３・２人・夜朝</t>
  </si>
  <si>
    <t>身体４生活３・２人・深夜</t>
  </si>
  <si>
    <t>身体介護５</t>
  </si>
  <si>
    <t>身体介護５・夜朝</t>
  </si>
  <si>
    <t>２時間半未満</t>
  </si>
  <si>
    <t>身体介護５・深夜</t>
  </si>
  <si>
    <t>身体介護５・２人</t>
  </si>
  <si>
    <t>身体介護５・２人・夜朝</t>
  </si>
  <si>
    <t>身体介護５・２人・深夜</t>
  </si>
  <si>
    <t>身体５生活１</t>
  </si>
  <si>
    <t>身体介護２時間半未満に引き続き生活援助が中心であるとき</t>
  </si>
  <si>
    <t>身体５生活１・夜朝</t>
  </si>
  <si>
    <t>身体５生活１・深夜</t>
  </si>
  <si>
    <t>身体５生活１・２人</t>
  </si>
  <si>
    <t>身体５生活１・２人・夜朝</t>
  </si>
  <si>
    <t>身体５生活１・２人・深夜</t>
  </si>
  <si>
    <t>身体５生活２</t>
  </si>
  <si>
    <t>身体５生活２・夜朝</t>
  </si>
  <si>
    <t>3時間半未満</t>
  </si>
  <si>
    <t>身体５生活２・深夜</t>
  </si>
  <si>
    <t>身体５生活２・２人</t>
  </si>
  <si>
    <t>身体５生活２・２人・夜朝</t>
  </si>
  <si>
    <t>身体５生活２・２人・深夜</t>
  </si>
  <si>
    <t>身体５生活３</t>
  </si>
  <si>
    <t>3時間半以上</t>
  </si>
  <si>
    <t>身体５生活３・夜朝</t>
  </si>
  <si>
    <t>身体５生活３・深夜</t>
  </si>
  <si>
    <t>身体５生活３・２人</t>
  </si>
  <si>
    <t>身体５生活３・２人・夜朝</t>
  </si>
  <si>
    <t>身体５生活３・２人・深夜</t>
  </si>
  <si>
    <t>身体介護６</t>
  </si>
  <si>
    <t>身体介護６・夜朝</t>
  </si>
  <si>
    <t>３時間未満</t>
  </si>
  <si>
    <t>身体介護６・深夜</t>
  </si>
  <si>
    <t>身体介護６・２人</t>
  </si>
  <si>
    <t>身体介護６・２人・夜朝</t>
  </si>
  <si>
    <t>身体介護６・２人・深夜</t>
  </si>
  <si>
    <t>身体６生活１</t>
  </si>
  <si>
    <t>身体介護３時間未満に引き続き生活援助が中心であるとき</t>
  </si>
  <si>
    <t>身体６生活１・夜朝</t>
  </si>
  <si>
    <t>身体６生活１・深夜</t>
  </si>
  <si>
    <t>身体６生活１・２人</t>
  </si>
  <si>
    <t>身体６生活１・２人・夜朝</t>
  </si>
  <si>
    <t>身体６生活１・２人・深夜</t>
  </si>
  <si>
    <t>身体６生活２</t>
  </si>
  <si>
    <t>身体６生活２・夜朝</t>
  </si>
  <si>
    <t>4時間未満</t>
  </si>
  <si>
    <t>身体６生活２・深夜</t>
  </si>
  <si>
    <t>身体６生活２・２人</t>
  </si>
  <si>
    <t>身体６生活２・２人・夜朝</t>
  </si>
  <si>
    <t>身体６生活２・２人・深夜</t>
  </si>
  <si>
    <t>身体６生活３</t>
  </si>
  <si>
    <t>4時間以上</t>
  </si>
  <si>
    <t>身体６生活３・夜朝</t>
  </si>
  <si>
    <t>身体６生活３・深夜</t>
  </si>
  <si>
    <t>身体６生活３・２人</t>
  </si>
  <si>
    <t>身体６生活３・２人・夜朝</t>
  </si>
  <si>
    <t>身体６生活３・２人・深夜</t>
  </si>
  <si>
    <t>身体介護７</t>
  </si>
  <si>
    <t>身体介護７・夜朝</t>
  </si>
  <si>
    <t>３時間半未満</t>
  </si>
  <si>
    <t>身体介護７・深夜</t>
  </si>
  <si>
    <t>身体介護７・２人</t>
  </si>
  <si>
    <t>身体介護７・２人・夜朝</t>
  </si>
  <si>
    <t>身体介護７・２人・深夜</t>
  </si>
  <si>
    <t>身体７生活１</t>
  </si>
  <si>
    <t>身体介護３時間半未満に引き続き生活援助が中心であるとき</t>
  </si>
  <si>
    <t>身体７生活１・夜朝</t>
  </si>
  <si>
    <t>身体７生活１・深夜</t>
  </si>
  <si>
    <t>身体７生活１・２人</t>
  </si>
  <si>
    <t>身体７生活１・２人・夜朝</t>
  </si>
  <si>
    <t>身体７生活１・２人・深夜</t>
  </si>
  <si>
    <t>身体７生活２</t>
  </si>
  <si>
    <t>身体７生活２・夜朝</t>
  </si>
  <si>
    <t>4時間半未満</t>
  </si>
  <si>
    <t>身体７生活２・深夜</t>
  </si>
  <si>
    <t>身体７生活２・２人</t>
  </si>
  <si>
    <t>身体７生活２・２人・夜朝</t>
  </si>
  <si>
    <t>身体７生活２・２人・深夜</t>
  </si>
  <si>
    <t>身体７生活３</t>
  </si>
  <si>
    <t>4時間半以上</t>
  </si>
  <si>
    <t>身体７生活３・夜朝</t>
  </si>
  <si>
    <t>身体７生活３・深夜</t>
  </si>
  <si>
    <t>身体７生活３・２人</t>
  </si>
  <si>
    <t>身体７生活３・２人・夜朝</t>
  </si>
  <si>
    <t>身体７生活３・２人・深夜</t>
  </si>
  <si>
    <t>身体介護８</t>
  </si>
  <si>
    <t>身体介護８・夜朝</t>
  </si>
  <si>
    <t>４時間未満</t>
  </si>
  <si>
    <t>身体介護８・深夜</t>
  </si>
  <si>
    <t>身体介護８・２人</t>
  </si>
  <si>
    <t>身体介護８・２人・夜朝</t>
  </si>
  <si>
    <t>身体介護８・２人・深夜</t>
  </si>
  <si>
    <t>身体８生活１</t>
  </si>
  <si>
    <t>身体介護４時間未満に引き続き生活援助が中心であるとき</t>
  </si>
  <si>
    <t>身体８生活１・夜朝</t>
  </si>
  <si>
    <t>身体８生活１・深夜</t>
  </si>
  <si>
    <t>身体８生活１・２人</t>
  </si>
  <si>
    <t>身体８生活１・２人・夜朝</t>
  </si>
  <si>
    <t>身体８生活１・２人・深夜</t>
  </si>
  <si>
    <t>身体８生活２</t>
  </si>
  <si>
    <t>身体８生活２・夜朝</t>
  </si>
  <si>
    <t>5時間未満</t>
  </si>
  <si>
    <t>身体８生活２・深夜</t>
  </si>
  <si>
    <t>身体８生活２・２人</t>
  </si>
  <si>
    <t>身体８生活２・２人・夜朝</t>
  </si>
  <si>
    <t>身体８生活２・２人・深夜</t>
  </si>
  <si>
    <t>身体８生活３</t>
  </si>
  <si>
    <t>5時間以上</t>
  </si>
  <si>
    <t>身体８生活３・夜朝</t>
  </si>
  <si>
    <t>身体８生活３・深夜</t>
  </si>
  <si>
    <t>身体８生活３・２人</t>
  </si>
  <si>
    <t>身体８生活３・２人・夜朝</t>
  </si>
  <si>
    <t>身体８生活３・２人・深夜</t>
  </si>
  <si>
    <t>身体介護９</t>
  </si>
  <si>
    <t>身体介護９・夜朝</t>
  </si>
  <si>
    <t>身体介護９・深夜</t>
  </si>
  <si>
    <t>身体介護９・２人</t>
  </si>
  <si>
    <t>身体介護９・２人・夜朝</t>
  </si>
  <si>
    <t>m　：　１時間から計算して３０分を増すごとのきざみ数</t>
  </si>
  <si>
    <t>身体介護９・２人・深夜</t>
  </si>
  <si>
    <t>身体９生活１</t>
  </si>
  <si>
    <t>身体介護４時間以上に引き続き生活援助が中心であるとき</t>
  </si>
  <si>
    <t>（1.5＋m÷2）時間以上</t>
  </si>
  <si>
    <t>身体９生活１・夜朝</t>
  </si>
  <si>
    <t>（2.0＋m÷2）時間未満</t>
  </si>
  <si>
    <t>身体９生活１・深夜</t>
  </si>
  <si>
    <t>身体９生活１・２人</t>
  </si>
  <si>
    <t>身体９生活１・２人・夜朝</t>
  </si>
  <si>
    <t>身体９生活１・２人・深夜</t>
  </si>
  <si>
    <t>身体９生活２</t>
  </si>
  <si>
    <t>（2.0＋m÷2）時間以上</t>
  </si>
  <si>
    <t>身体９生活２・夜朝</t>
  </si>
  <si>
    <t>（2.5＋m÷2）時間未満</t>
  </si>
  <si>
    <t>身体９生活２・深夜</t>
  </si>
  <si>
    <t>身体９生活２・２人</t>
  </si>
  <si>
    <t>身体９生活２・２人・夜朝</t>
  </si>
  <si>
    <t>身体９生活２・２人・深夜</t>
  </si>
  <si>
    <t>身体９生活３</t>
  </si>
  <si>
    <t>（2.5＋m÷2）時間以上</t>
  </si>
  <si>
    <t>身体９生活３・夜朝</t>
  </si>
  <si>
    <t>身体９生活３・深夜</t>
  </si>
  <si>
    <t>身体９生活３・２人</t>
  </si>
  <si>
    <t>身体９生活３・２人・夜朝</t>
  </si>
  <si>
    <t>身体９生活３・２人・深夜</t>
  </si>
  <si>
    <t>生活援助２</t>
  </si>
  <si>
    <t>ロ 生活援助が中心</t>
  </si>
  <si>
    <t>(1)30分以上１時間未満</t>
  </si>
  <si>
    <t>生活援助２・夜朝</t>
  </si>
  <si>
    <t>生活援助２・深夜</t>
  </si>
  <si>
    <t>生活援助２・２人</t>
  </si>
  <si>
    <t>生活援助２・２人・夜朝</t>
  </si>
  <si>
    <t>生活援助２・２人・深夜</t>
  </si>
  <si>
    <t>生活援助３</t>
  </si>
  <si>
    <t>(2)１時間以上</t>
  </si>
  <si>
    <t>生活援助３・夜朝</t>
  </si>
  <si>
    <t>生活援助３・深夜</t>
  </si>
  <si>
    <t>生活援助３・２人</t>
  </si>
  <si>
    <t>生活援助３・２人・夜朝</t>
  </si>
  <si>
    <t>生活援助３・２人・深夜</t>
  </si>
  <si>
    <t>通院等乗降介助</t>
  </si>
  <si>
    <t>ハ通院等乗降介助</t>
  </si>
  <si>
    <t>通院等乗降介助・夜朝</t>
  </si>
  <si>
    <t>通院等乗降介助・深夜</t>
  </si>
  <si>
    <t>特別地域訪問介護加算</t>
  </si>
  <si>
    <t>所定単位数の</t>
  </si>
  <si>
    <t>加算</t>
  </si>
  <si>
    <t>訪問介護小規模事業所加算</t>
  </si>
  <si>
    <t>中山間地域等における小規模事業所加算</t>
  </si>
  <si>
    <t>訪問介護中山間地域等提供加算</t>
  </si>
  <si>
    <t>中山間地域等に居住する者へのサービス提供加算</t>
  </si>
  <si>
    <t>緊急時訪問介護加算</t>
  </si>
  <si>
    <t>単位加算</t>
  </si>
  <si>
    <t>訪問介護初回加算</t>
  </si>
  <si>
    <t>1月につき</t>
  </si>
  <si>
    <t>特定事業所加算（Ⅰ）が適用される場合</t>
  </si>
  <si>
    <t>2001</t>
  </si>
  <si>
    <t>身体１・事Ⅰ</t>
  </si>
  <si>
    <t>特定事業所
加算（Ⅰ）</t>
  </si>
  <si>
    <t>2002</t>
  </si>
  <si>
    <t>身体１・夜朝・事Ⅰ</t>
  </si>
  <si>
    <t>2003</t>
  </si>
  <si>
    <t>身体１・深夜・事Ⅰ</t>
  </si>
  <si>
    <t>2004</t>
  </si>
  <si>
    <t>身体１・２人・事Ⅰ</t>
  </si>
  <si>
    <t>2005</t>
  </si>
  <si>
    <t>身体１・２人・夜朝・事Ⅰ</t>
  </si>
  <si>
    <t>2006</t>
  </si>
  <si>
    <t>身体１・２人・深夜・事Ⅰ</t>
  </si>
  <si>
    <t>2013</t>
  </si>
  <si>
    <t>身１生１・事Ⅰ</t>
  </si>
  <si>
    <t>2014</t>
  </si>
  <si>
    <t>身１生１・夜朝・事Ⅰ</t>
  </si>
  <si>
    <t>2015</t>
  </si>
  <si>
    <t>身１生１・深夜・事Ⅰ</t>
  </si>
  <si>
    <t>2016</t>
  </si>
  <si>
    <t>身１生１・２人・事Ⅰ</t>
  </si>
  <si>
    <t>2017</t>
  </si>
  <si>
    <t>身１生１・２人・夜朝・事Ⅰ</t>
  </si>
  <si>
    <t>2018</t>
  </si>
  <si>
    <t>身１生１・２人・深夜・事Ⅰ</t>
  </si>
  <si>
    <t>2025</t>
  </si>
  <si>
    <t>身１生２・事Ⅰ</t>
  </si>
  <si>
    <t>2026</t>
  </si>
  <si>
    <t>身１生２・夜朝・事Ⅰ</t>
  </si>
  <si>
    <t>1時間半未満</t>
  </si>
  <si>
    <t>2027</t>
  </si>
  <si>
    <t>身１生２・深夜・事Ⅰ</t>
  </si>
  <si>
    <t>2028</t>
  </si>
  <si>
    <t>身１生２・２人・事Ⅰ</t>
  </si>
  <si>
    <t>2029</t>
  </si>
  <si>
    <t>身１生２・２人・夜朝・事Ⅰ</t>
  </si>
  <si>
    <t>2030</t>
  </si>
  <si>
    <t>身１生２・２人・深夜・事Ⅰ</t>
  </si>
  <si>
    <t>2037</t>
  </si>
  <si>
    <t>身１生３・事Ⅰ</t>
  </si>
  <si>
    <t>2038</t>
  </si>
  <si>
    <t>身１生３・夜朝・事Ⅰ</t>
  </si>
  <si>
    <t>2039</t>
  </si>
  <si>
    <t>身１生３・深夜・事Ⅰ</t>
  </si>
  <si>
    <t>2040</t>
  </si>
  <si>
    <t>身１生３・２人・事Ⅰ</t>
  </si>
  <si>
    <t>2041</t>
  </si>
  <si>
    <t>身１生３・２人・夜朝・事Ⅰ</t>
  </si>
  <si>
    <t>2042</t>
  </si>
  <si>
    <t>身１生３・２人・深夜・事Ⅰ</t>
  </si>
  <si>
    <t>2049</t>
  </si>
  <si>
    <t>身体２・事Ⅰ</t>
  </si>
  <si>
    <t>2050</t>
  </si>
  <si>
    <t>身体２・夜朝・事Ⅰ</t>
  </si>
  <si>
    <t>2051</t>
  </si>
  <si>
    <t>身体２・深夜・事Ⅰ</t>
  </si>
  <si>
    <t>2052</t>
  </si>
  <si>
    <t>身体２・２人・事Ⅰ</t>
  </si>
  <si>
    <t>2053</t>
  </si>
  <si>
    <t>身体２・２人・夜朝・事Ⅰ</t>
  </si>
  <si>
    <t>2054</t>
  </si>
  <si>
    <t>身体２・２人・深夜・事Ⅰ</t>
  </si>
  <si>
    <t>2061</t>
  </si>
  <si>
    <t>身２生１・事Ⅰ</t>
  </si>
  <si>
    <t>2062</t>
  </si>
  <si>
    <t>身２生１・夜朝・事Ⅰ</t>
  </si>
  <si>
    <t>1時間半未満</t>
  </si>
  <si>
    <t>2063</t>
  </si>
  <si>
    <t>身２生１・深夜・事Ⅰ</t>
  </si>
  <si>
    <t>2064</t>
  </si>
  <si>
    <t>身２生１・２人・事Ⅰ</t>
  </si>
  <si>
    <t>2065</t>
  </si>
  <si>
    <t>身２生１・２人・夜朝・事Ⅰ</t>
  </si>
  <si>
    <t>2066</t>
  </si>
  <si>
    <t>身２生１・２人・深夜・事Ⅰ</t>
  </si>
  <si>
    <t>2073</t>
  </si>
  <si>
    <t>身２生２・事Ⅰ</t>
  </si>
  <si>
    <t>2074</t>
  </si>
  <si>
    <t>身２生２・夜朝・事Ⅰ</t>
  </si>
  <si>
    <t>2075</t>
  </si>
  <si>
    <t>身２生２・深夜・事Ⅰ</t>
  </si>
  <si>
    <t>2076</t>
  </si>
  <si>
    <t>身２生２・２人・事Ⅰ</t>
  </si>
  <si>
    <t>2077</t>
  </si>
  <si>
    <t>身２生２・２人・夜朝・事Ⅰ</t>
  </si>
  <si>
    <t>2078</t>
  </si>
  <si>
    <t>身２生２・２人・深夜・事Ⅰ</t>
  </si>
  <si>
    <t>2085</t>
  </si>
  <si>
    <t>身２生３・事Ⅰ</t>
  </si>
  <si>
    <t>2時間以上</t>
  </si>
  <si>
    <t>2086</t>
  </si>
  <si>
    <t>身２生３・夜朝・事Ⅰ</t>
  </si>
  <si>
    <t>2087</t>
  </si>
  <si>
    <t>身２生３・深夜・事Ⅰ</t>
  </si>
  <si>
    <t>2088</t>
  </si>
  <si>
    <t>身２生３・２人・事Ⅰ</t>
  </si>
  <si>
    <t>2089</t>
  </si>
  <si>
    <t>身２生３・２人・夜朝・事Ⅰ</t>
  </si>
  <si>
    <t>2090</t>
  </si>
  <si>
    <t>身２生３・２人・深夜・事Ⅰ</t>
  </si>
  <si>
    <t>2097</t>
  </si>
  <si>
    <t>身体３・事Ⅰ</t>
  </si>
  <si>
    <t>2098</t>
  </si>
  <si>
    <t>身体３・夜朝・事Ⅰ</t>
  </si>
  <si>
    <t>2099</t>
  </si>
  <si>
    <t>身体３・深夜・事Ⅰ</t>
  </si>
  <si>
    <t>2100</t>
  </si>
  <si>
    <t>身体３・２人・事Ⅰ</t>
  </si>
  <si>
    <t>2101</t>
  </si>
  <si>
    <t>身体３・２人・夜朝・事Ⅰ</t>
  </si>
  <si>
    <t>2102</t>
  </si>
  <si>
    <t>身体３・２人・深夜・事Ⅰ</t>
  </si>
  <si>
    <t>2109</t>
  </si>
  <si>
    <t>身３生１・事Ⅰ</t>
  </si>
  <si>
    <t>2110</t>
  </si>
  <si>
    <t>身３生１・夜朝・事Ⅰ</t>
  </si>
  <si>
    <t>2111</t>
  </si>
  <si>
    <t>身３生１・深夜・事Ⅰ</t>
  </si>
  <si>
    <t>2112</t>
  </si>
  <si>
    <t>身３生１・２人・事Ⅰ</t>
  </si>
  <si>
    <t>2113</t>
  </si>
  <si>
    <t>身３生１・２人・夜朝・事Ⅰ</t>
  </si>
  <si>
    <t>2114</t>
  </si>
  <si>
    <t>身３生１・２人・深夜・事Ⅰ</t>
  </si>
  <si>
    <t>2121</t>
  </si>
  <si>
    <t>身３生２・事Ⅰ</t>
  </si>
  <si>
    <t>2122</t>
  </si>
  <si>
    <t>身３生２・夜朝・事Ⅰ</t>
  </si>
  <si>
    <t>2123</t>
  </si>
  <si>
    <t>身３生２・深夜・事Ⅰ</t>
  </si>
  <si>
    <t>2124</t>
  </si>
  <si>
    <t>身３生２・２人・事Ⅰ</t>
  </si>
  <si>
    <t>2125</t>
  </si>
  <si>
    <t>身３生２・２人・夜朝・事Ⅰ</t>
  </si>
  <si>
    <t>2126</t>
  </si>
  <si>
    <t>身３生２・２人・深夜・事Ⅰ</t>
  </si>
  <si>
    <t>2133</t>
  </si>
  <si>
    <t>身３生３・事Ⅰ</t>
  </si>
  <si>
    <t>2134</t>
  </si>
  <si>
    <t>身３生３・夜朝・事Ⅰ</t>
  </si>
  <si>
    <t>2135</t>
  </si>
  <si>
    <t>身３生３・深夜・事Ⅰ</t>
  </si>
  <si>
    <t>2136</t>
  </si>
  <si>
    <t>身３生３・２人・事Ⅰ</t>
  </si>
  <si>
    <t>2137</t>
  </si>
  <si>
    <t>身３生３・２人・夜朝・事Ⅰ</t>
  </si>
  <si>
    <t>2138</t>
  </si>
  <si>
    <t>身３生３・２人・深夜・事Ⅰ</t>
  </si>
  <si>
    <t>2145</t>
  </si>
  <si>
    <t>身体４・事Ⅰ</t>
  </si>
  <si>
    <t>2146</t>
  </si>
  <si>
    <t>身体４・夜朝・事Ⅰ</t>
  </si>
  <si>
    <t>2147</t>
  </si>
  <si>
    <t>身体４・深夜・事Ⅰ</t>
  </si>
  <si>
    <t>2148</t>
  </si>
  <si>
    <t>身体４・２人・事Ⅰ</t>
  </si>
  <si>
    <t>2149</t>
  </si>
  <si>
    <t>身体４・２人・夜朝・事Ⅰ</t>
  </si>
  <si>
    <t>2150</t>
  </si>
  <si>
    <t>身体４・２人・深夜・事Ⅰ</t>
  </si>
  <si>
    <t>2157</t>
  </si>
  <si>
    <t>身４生１・事Ⅰ</t>
  </si>
  <si>
    <t>2158</t>
  </si>
  <si>
    <t>身４生１・夜朝・事Ⅰ</t>
  </si>
  <si>
    <t>2159</t>
  </si>
  <si>
    <t>身４生１・深夜・事Ⅰ</t>
  </si>
  <si>
    <t>2160</t>
  </si>
  <si>
    <t>身４生１・２人・事Ⅰ</t>
  </si>
  <si>
    <t>2161</t>
  </si>
  <si>
    <t>身４生１・２人・夜朝・事Ⅰ</t>
  </si>
  <si>
    <t>2162</t>
  </si>
  <si>
    <t>身４生１・２人・深夜・事Ⅰ</t>
  </si>
  <si>
    <t>2169</t>
  </si>
  <si>
    <t>身４生２・事Ⅰ</t>
  </si>
  <si>
    <t>2170</t>
  </si>
  <si>
    <t>身４生２・夜朝・事Ⅰ</t>
  </si>
  <si>
    <t>2171</t>
  </si>
  <si>
    <t>身４生２・深夜・事Ⅰ</t>
  </si>
  <si>
    <t>2172</t>
  </si>
  <si>
    <t>身４生２・２人・事Ⅰ</t>
  </si>
  <si>
    <t>2173</t>
  </si>
  <si>
    <t>身４生２・２人・夜朝・事Ⅰ</t>
  </si>
  <si>
    <t>2174</t>
  </si>
  <si>
    <t>身４生２・２人・深夜・事Ⅰ</t>
  </si>
  <si>
    <t>2181</t>
  </si>
  <si>
    <t>身４生３・事Ⅰ</t>
  </si>
  <si>
    <t>2182</t>
  </si>
  <si>
    <t>身４生３・夜朝・事Ⅰ</t>
  </si>
  <si>
    <t>2183</t>
  </si>
  <si>
    <t>身４生３・深夜・事Ⅰ</t>
  </si>
  <si>
    <t>2184</t>
  </si>
  <si>
    <t>身４生３・２人・事Ⅰ</t>
  </si>
  <si>
    <t>2185</t>
  </si>
  <si>
    <t>身４生３・２人・夜朝・事Ⅰ</t>
  </si>
  <si>
    <t>2186</t>
  </si>
  <si>
    <t>身４生３・２人・深夜・事Ⅰ</t>
  </si>
  <si>
    <t>2193</t>
  </si>
  <si>
    <t>身体５・事Ⅰ</t>
  </si>
  <si>
    <t>2194</t>
  </si>
  <si>
    <t>身体５・夜朝・事Ⅰ</t>
  </si>
  <si>
    <t>2195</t>
  </si>
  <si>
    <t>身体５・深夜・事Ⅰ</t>
  </si>
  <si>
    <t>2196</t>
  </si>
  <si>
    <t>身体５・２人・事Ⅰ</t>
  </si>
  <si>
    <t>2197</t>
  </si>
  <si>
    <t>身体５・２人・夜朝・事Ⅰ</t>
  </si>
  <si>
    <t>2198</t>
  </si>
  <si>
    <t>身体５・２人・深夜・事Ⅰ</t>
  </si>
  <si>
    <t>2205</t>
  </si>
  <si>
    <t>身５生１・事Ⅰ</t>
  </si>
  <si>
    <t>2206</t>
  </si>
  <si>
    <t>身５生１・夜朝・事Ⅰ</t>
  </si>
  <si>
    <t>2207</t>
  </si>
  <si>
    <t>身５生１・深夜・事Ⅰ</t>
  </si>
  <si>
    <t>2208</t>
  </si>
  <si>
    <t>身５生１・２人・事Ⅰ</t>
  </si>
  <si>
    <t>2209</t>
  </si>
  <si>
    <t>身５生１・２人・夜朝・事Ⅰ</t>
  </si>
  <si>
    <t>2210</t>
  </si>
  <si>
    <t>身５生１・２人・深夜・事Ⅰ</t>
  </si>
  <si>
    <t>2220</t>
  </si>
  <si>
    <t>身５生２・事Ⅰ</t>
  </si>
  <si>
    <t>2224</t>
  </si>
  <si>
    <t>身５生２・夜朝・事Ⅰ</t>
  </si>
  <si>
    <t>2225</t>
  </si>
  <si>
    <t>身５生２・深夜・事Ⅰ</t>
  </si>
  <si>
    <t>2226</t>
  </si>
  <si>
    <t>身５生２・２人・事Ⅰ</t>
  </si>
  <si>
    <t>2227</t>
  </si>
  <si>
    <t>身５生２・２人・夜朝・事Ⅰ</t>
  </si>
  <si>
    <t>2228</t>
  </si>
  <si>
    <t>身５生２・２人・深夜・事Ⅰ</t>
  </si>
  <si>
    <t>2235</t>
  </si>
  <si>
    <t>身５生３・事Ⅰ</t>
  </si>
  <si>
    <t>2236</t>
  </si>
  <si>
    <t>身５生３・夜朝・事Ⅰ</t>
  </si>
  <si>
    <t>2237</t>
  </si>
  <si>
    <t>身５生３・深夜・事Ⅰ</t>
  </si>
  <si>
    <t>2238</t>
  </si>
  <si>
    <t>身５生３・２人・事Ⅰ</t>
  </si>
  <si>
    <t>2239</t>
  </si>
  <si>
    <t>身５生３・２人・夜朝・事Ⅰ</t>
  </si>
  <si>
    <t>2240</t>
  </si>
  <si>
    <t>身５生３・２人・深夜・事Ⅰ</t>
  </si>
  <si>
    <t>2247</t>
  </si>
  <si>
    <t>身体６・事Ⅰ</t>
  </si>
  <si>
    <t>2248</t>
  </si>
  <si>
    <t>身体６・夜朝・事Ⅰ</t>
  </si>
  <si>
    <t>2249</t>
  </si>
  <si>
    <t>身体６・深夜・事Ⅰ</t>
  </si>
  <si>
    <t>2250</t>
  </si>
  <si>
    <t>身体６・２人・事Ⅰ</t>
  </si>
  <si>
    <t>2251</t>
  </si>
  <si>
    <t>身体６・２人・夜朝・事Ⅰ</t>
  </si>
  <si>
    <t>2252</t>
  </si>
  <si>
    <t>身体６・２人・深夜・事Ⅰ</t>
  </si>
  <si>
    <t>2259</t>
  </si>
  <si>
    <t>身６生１・事Ⅰ</t>
  </si>
  <si>
    <t>2260</t>
  </si>
  <si>
    <t>身６生１・夜朝・事Ⅰ</t>
  </si>
  <si>
    <t>2261</t>
  </si>
  <si>
    <t>身６生１・深夜・事Ⅰ</t>
  </si>
  <si>
    <t>2262</t>
  </si>
  <si>
    <t>身６生１・２人・事Ⅰ</t>
  </si>
  <si>
    <t>2263</t>
  </si>
  <si>
    <t>身６生１・２人・夜朝・事Ⅰ</t>
  </si>
  <si>
    <t>2264</t>
  </si>
  <si>
    <t>身６生１・２人・深夜・事Ⅰ</t>
  </si>
  <si>
    <t>2271</t>
  </si>
  <si>
    <t>身６生２・事Ⅰ</t>
  </si>
  <si>
    <t>2272</t>
  </si>
  <si>
    <t>身６生２・夜朝・事Ⅰ</t>
  </si>
  <si>
    <t>2273</t>
  </si>
  <si>
    <t>身６生２・深夜・事Ⅰ</t>
  </si>
  <si>
    <t>2274</t>
  </si>
  <si>
    <t>身６生２・２人・事Ⅰ</t>
  </si>
  <si>
    <t>2275</t>
  </si>
  <si>
    <t>身６生２・２人・夜朝・事Ⅰ</t>
  </si>
  <si>
    <t>2276</t>
  </si>
  <si>
    <t>身６生２・２人・深夜・事Ⅰ</t>
  </si>
  <si>
    <t>2283</t>
  </si>
  <si>
    <t>身６生３・事Ⅰ</t>
  </si>
  <si>
    <t>2284</t>
  </si>
  <si>
    <t>身６生３・夜朝・事Ⅰ</t>
  </si>
  <si>
    <t>2285</t>
  </si>
  <si>
    <t>身６生３・深夜・事Ⅰ</t>
  </si>
  <si>
    <t>2286</t>
  </si>
  <si>
    <t>身６生３・２人・事Ⅰ</t>
  </si>
  <si>
    <t>2287</t>
  </si>
  <si>
    <t>身６生３・２人・夜朝・事Ⅰ</t>
  </si>
  <si>
    <t>2288</t>
  </si>
  <si>
    <t>身６生３・２人・深夜・事Ⅰ</t>
  </si>
  <si>
    <t>2295</t>
  </si>
  <si>
    <t>身体７・事Ⅰ</t>
  </si>
  <si>
    <t>2296</t>
  </si>
  <si>
    <t>身体７・夜朝・事Ⅰ</t>
  </si>
  <si>
    <t>2297</t>
  </si>
  <si>
    <t>身体７・深夜・事Ⅰ</t>
  </si>
  <si>
    <t>2298</t>
  </si>
  <si>
    <t>身体７・２人・事Ⅰ</t>
  </si>
  <si>
    <t>2299</t>
  </si>
  <si>
    <t>身体７・２人・夜朝・事Ⅰ</t>
  </si>
  <si>
    <t>2300</t>
  </si>
  <si>
    <t>身体７・２人・深夜・事Ⅰ</t>
  </si>
  <si>
    <t>2307</t>
  </si>
  <si>
    <t>身７生１・事Ⅰ</t>
  </si>
  <si>
    <t>2308</t>
  </si>
  <si>
    <t>身７生１・夜朝・事Ⅰ</t>
  </si>
  <si>
    <t>2309</t>
  </si>
  <si>
    <t>身７生１・深夜・事Ⅰ</t>
  </si>
  <si>
    <t>2310</t>
  </si>
  <si>
    <t>身７生１・２人・事Ⅰ</t>
  </si>
  <si>
    <t>2314</t>
  </si>
  <si>
    <t>身７生１・２人・夜朝・事Ⅰ</t>
  </si>
  <si>
    <t>2315</t>
  </si>
  <si>
    <t>身７生１・２人・深夜・事Ⅰ</t>
  </si>
  <si>
    <t>2325</t>
  </si>
  <si>
    <t>身７生２・事Ⅰ</t>
  </si>
  <si>
    <t>2326</t>
  </si>
  <si>
    <t>身７生２・夜朝・事Ⅰ</t>
  </si>
  <si>
    <t>2327</t>
  </si>
  <si>
    <t>身７生２・深夜・事Ⅰ</t>
  </si>
  <si>
    <t>2328</t>
  </si>
  <si>
    <t>身７生２・２人・事Ⅰ</t>
  </si>
  <si>
    <t>2329</t>
  </si>
  <si>
    <t>身７生２・２人・夜朝・事Ⅰ</t>
  </si>
  <si>
    <t>2330</t>
  </si>
  <si>
    <t>身７生２・２人・深夜・事Ⅰ</t>
  </si>
  <si>
    <t>2337</t>
  </si>
  <si>
    <t>身７生３・事Ⅰ</t>
  </si>
  <si>
    <t>2338</t>
  </si>
  <si>
    <t>身７生３・夜朝・事Ⅰ</t>
  </si>
  <si>
    <t>2339</t>
  </si>
  <si>
    <t>身７生３・深夜・事Ⅰ</t>
  </si>
  <si>
    <t>2340</t>
  </si>
  <si>
    <t>身７生３・２人・事Ⅰ</t>
  </si>
  <si>
    <t>2341</t>
  </si>
  <si>
    <t>身７生３・２人・夜朝・事Ⅰ</t>
  </si>
  <si>
    <t>2342</t>
  </si>
  <si>
    <t>身７生３・２人・深夜・事Ⅰ</t>
  </si>
  <si>
    <t>2349</t>
  </si>
  <si>
    <t>身体８・事Ⅰ</t>
  </si>
  <si>
    <t>2350</t>
  </si>
  <si>
    <t>身体８・夜朝・事Ⅰ</t>
  </si>
  <si>
    <t>2351</t>
  </si>
  <si>
    <t>身体８・深夜・事Ⅰ</t>
  </si>
  <si>
    <t>2352</t>
  </si>
  <si>
    <t>身体８・２人・事Ⅰ</t>
  </si>
  <si>
    <t>2353</t>
  </si>
  <si>
    <t>身体８・２人・夜朝・事Ⅰ</t>
  </si>
  <si>
    <t>2354</t>
  </si>
  <si>
    <t>身体８・２人・深夜・事Ⅰ</t>
  </si>
  <si>
    <t>2361</t>
  </si>
  <si>
    <t>身８生１・事Ⅰ</t>
  </si>
  <si>
    <t>2362</t>
  </si>
  <si>
    <t>身８生１・夜朝・事Ⅰ</t>
  </si>
  <si>
    <t>2363</t>
  </si>
  <si>
    <t>身８生１・深夜・事Ⅰ</t>
  </si>
  <si>
    <t>2364</t>
  </si>
  <si>
    <t>身８生１・２人・事Ⅰ</t>
  </si>
  <si>
    <t>2365</t>
  </si>
  <si>
    <t>身８生１・２人・夜朝・事Ⅰ</t>
  </si>
  <si>
    <t>2366</t>
  </si>
  <si>
    <t>身８生１・２人・深夜・事Ⅰ</t>
  </si>
  <si>
    <t>2373</t>
  </si>
  <si>
    <t>身８生２・事Ⅰ</t>
  </si>
  <si>
    <t>2374</t>
  </si>
  <si>
    <t>身８生２・夜朝・事Ⅰ</t>
  </si>
  <si>
    <t>2375</t>
  </si>
  <si>
    <t>身８生２・深夜・事Ⅰ</t>
  </si>
  <si>
    <t>2376</t>
  </si>
  <si>
    <t>身８生２・２人・事Ⅰ</t>
  </si>
  <si>
    <t>2377</t>
  </si>
  <si>
    <t>身８生２・２人・夜朝・事Ⅰ</t>
  </si>
  <si>
    <t>2378</t>
  </si>
  <si>
    <t>身８生２・２人・深夜・事Ⅰ</t>
  </si>
  <si>
    <t>2385</t>
  </si>
  <si>
    <t>身８生３・事Ⅰ</t>
  </si>
  <si>
    <t>2386</t>
  </si>
  <si>
    <t>身８生３・夜朝・事Ⅰ</t>
  </si>
  <si>
    <t>2387</t>
  </si>
  <si>
    <t>身８生３・深夜・事Ⅰ</t>
  </si>
  <si>
    <t>2388</t>
  </si>
  <si>
    <t>身８生３・２人・事Ⅰ</t>
  </si>
  <si>
    <t>2389</t>
  </si>
  <si>
    <t>身８生３・２人・夜朝・事Ⅰ</t>
  </si>
  <si>
    <t>2390</t>
  </si>
  <si>
    <t>身８生３・２人・深夜・事Ⅰ</t>
  </si>
  <si>
    <t>2397</t>
  </si>
  <si>
    <t>身体９・事Ⅰ</t>
  </si>
  <si>
    <t>2398</t>
  </si>
  <si>
    <t>身体９・夜朝・事Ⅰ</t>
  </si>
  <si>
    <t>2399</t>
  </si>
  <si>
    <t>身体９・深夜・事Ⅰ</t>
  </si>
  <si>
    <t>2400</t>
  </si>
  <si>
    <t>身体９・２人・事Ⅰ</t>
  </si>
  <si>
    <t>2401</t>
  </si>
  <si>
    <t>身体９・２人・夜朝・事Ⅰ</t>
  </si>
  <si>
    <t>2402</t>
  </si>
  <si>
    <t>身体９・２人・深夜・事Ⅰ</t>
  </si>
  <si>
    <t>2409</t>
  </si>
  <si>
    <t>身９生１・事Ⅰ</t>
  </si>
  <si>
    <t>2410</t>
  </si>
  <si>
    <t>身９生１・夜朝・事Ⅰ</t>
  </si>
  <si>
    <t>2414</t>
  </si>
  <si>
    <t>身９生１・深夜・事Ⅰ</t>
  </si>
  <si>
    <t>2415</t>
  </si>
  <si>
    <t>身９生１・２人・事Ⅰ</t>
  </si>
  <si>
    <t>2416</t>
  </si>
  <si>
    <t>身９生１・２人・夜朝・事Ⅰ</t>
  </si>
  <si>
    <t>2417</t>
  </si>
  <si>
    <t>身９生１・２人・深夜・事Ⅰ</t>
  </si>
  <si>
    <t>2427</t>
  </si>
  <si>
    <t>身９生２・事Ⅰ</t>
  </si>
  <si>
    <t>2428</t>
  </si>
  <si>
    <t>身９生２・夜朝・事Ⅰ</t>
  </si>
  <si>
    <t>2429</t>
  </si>
  <si>
    <t>身９生２・深夜・事Ⅰ</t>
  </si>
  <si>
    <t>2430</t>
  </si>
  <si>
    <t>身９生２・２人・事Ⅰ</t>
  </si>
  <si>
    <t>2431</t>
  </si>
  <si>
    <t>身９生２・２人・夜朝・事Ⅰ</t>
  </si>
  <si>
    <t>2432</t>
  </si>
  <si>
    <t>身９生２・２人・深夜・事Ⅰ</t>
  </si>
  <si>
    <t>2439</t>
  </si>
  <si>
    <t>身９生３・事Ⅰ</t>
  </si>
  <si>
    <t>2440</t>
  </si>
  <si>
    <t>身９生３・夜朝・事Ⅰ</t>
  </si>
  <si>
    <t>2441</t>
  </si>
  <si>
    <t>身９生３・深夜・事Ⅰ</t>
  </si>
  <si>
    <t>2442</t>
  </si>
  <si>
    <t>身９生３・２人・事Ⅰ</t>
  </si>
  <si>
    <t>2443</t>
  </si>
  <si>
    <t>身９生３・２人・夜朝・事Ⅰ</t>
  </si>
  <si>
    <t>2444</t>
  </si>
  <si>
    <t>身９生３・２人・深夜・事Ⅰ</t>
  </si>
  <si>
    <t>生活２・事Ⅰ</t>
  </si>
  <si>
    <t>通院等乗降介助・事Ⅰ</t>
  </si>
  <si>
    <t>ハ  通院等乗降介助</t>
  </si>
  <si>
    <t>2451</t>
  </si>
  <si>
    <t>身体１・事Ⅱ</t>
  </si>
  <si>
    <t>特定事業所
加算（Ⅱ）</t>
  </si>
  <si>
    <t>2452</t>
  </si>
  <si>
    <t>身体１・夜朝・事Ⅱ</t>
  </si>
  <si>
    <t>2453</t>
  </si>
  <si>
    <t>身体１・深夜・事Ⅱ</t>
  </si>
  <si>
    <t>○サービスコードの件数について（平成22年4月施行）</t>
  </si>
  <si>
    <t>コード表改定内訳</t>
  </si>
  <si>
    <t>介護給付費
単位数表等</t>
  </si>
  <si>
    <t>サービス種類</t>
  </si>
  <si>
    <t>現行の
サービスコード
件数</t>
  </si>
  <si>
    <t>削除</t>
  </si>
  <si>
    <t>追加</t>
  </si>
  <si>
    <t>改定後の
サービスコード
件数</t>
  </si>
  <si>
    <t>介
護
給
付
関
係</t>
  </si>
  <si>
    <t>居宅サービス</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</si>
  <si>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</si>
  <si>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</si>
  <si>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</si>
  <si>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</si>
  <si>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</si>
  <si>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</si>
  <si>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</si>
  <si>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</si>
  <si>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</si>
  <si>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</si>
  <si>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</si>
  <si>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：特定施設入居者生活介護</t>
  </si>
  <si>
    <t>居宅介護支援</t>
  </si>
  <si>
    <t>：居宅介護支援</t>
  </si>
  <si>
    <t>施設サービス</t>
  </si>
  <si>
    <t>：介護福祉施設サービス</t>
  </si>
  <si>
    <t>：介護保健施設サービス</t>
  </si>
  <si>
    <t>：介護療養施設サービス</t>
  </si>
  <si>
    <t>地域密着型
サービス</t>
  </si>
  <si>
    <t>：夜間対応型訪問介護</t>
  </si>
  <si>
    <t>：認知症対応型通所介護</t>
  </si>
  <si>
    <t>：小規模多機能型居宅介護</t>
  </si>
  <si>
    <t>：認知症対応型共同生活介護（短期利用以外）</t>
  </si>
  <si>
    <t>：認知症対応型共同生活介護（短期利用）</t>
  </si>
  <si>
    <t>：地域密着型特定施設入居者生活介護</t>
  </si>
  <si>
    <t>：地域密着型介護老人福祉施設入所者生活介護</t>
  </si>
  <si>
    <t>予
防
給
付
関
係</t>
  </si>
  <si>
    <t>介護予防
サービス</t>
  </si>
  <si>
    <t>：介護予防訪問介護</t>
  </si>
  <si>
    <t>：介護予防訪問入浴介護</t>
  </si>
  <si>
    <t>：介護予防訪問看護</t>
  </si>
  <si>
    <t>：介護予防訪問リハビリテーション</t>
  </si>
  <si>
    <t>：介護予防通所介護</t>
  </si>
  <si>
    <t>：介護予防通所リハビリテーション</t>
  </si>
  <si>
    <t>：介護予防福祉用具貸与</t>
  </si>
  <si>
    <t>：介護予防短期入所生活介護</t>
  </si>
  <si>
    <t>：介護予防短期入所療養介護（介護老人保健施設）</t>
  </si>
  <si>
    <t>：介護予防短期入所療養介護（介護療養型医療施設等）</t>
  </si>
  <si>
    <t>：介護予防居宅療養管理指導</t>
  </si>
  <si>
    <t>：介護予防特定施設入居者生活介護</t>
  </si>
  <si>
    <t>介護予防支援</t>
  </si>
  <si>
    <t>：介護予防支援</t>
  </si>
  <si>
    <t>地域密着型
介護予防サービス</t>
  </si>
  <si>
    <t>：介護予防認知症対応型通所介護</t>
  </si>
  <si>
    <t>：介護予防小規模多機能型居宅介護</t>
  </si>
  <si>
    <t>：介護予防認知症対応型共同生活介護（短期利用以外）</t>
  </si>
  <si>
    <t>：介護予防認知症対応型共同生活介護（短期利用）</t>
  </si>
  <si>
    <t>共通</t>
  </si>
  <si>
    <t>特定入所者介護サービス費等</t>
  </si>
  <si>
    <t>：特定介護サービス等（特定介護予防サービス、特定地域密着型サービスを含む）</t>
  </si>
  <si>
    <t>合　計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</si>
</sst>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
    <numFmt numFmtId="184" formatCode="#,##0_ ;;;"/>
  </numFmts>
  <fonts count="4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391">
    <xf numFmtId="0" fontId="0" fillId="0" borderId="0" xfId="0" applyAlignment="1">
      <alignment/>
    </xf>
    <xf numFmtId="0" fontId="0" fillId="0" borderId="0" xfId="0" applyBorder="1" applyAlignment="1">
      <alignment/>
    </xf>
    <xf numFmtId="0" fontId="4" fillId="0" borderId="0" xfId="0" applyFont="1" applyBorder="1" applyAlignment="1">
      <alignment horizontal="center" vertical="center"/>
    </xf>
    <xf numFmtId="0" fontId="5" fillId="0" borderId="0" xfId="0" applyFont="1" applyBorder="1" applyAlignment="1">
      <alignment/>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applyAlignment="1">
      <alignment/>
    </xf>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ont="1" applyFill="1" applyAlignment="1">
      <alignment/>
    </xf>
    <xf numFmtId="0" fontId="6"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xf>
    <xf numFmtId="0" fontId="4" fillId="0" borderId="0" xfId="0" applyFont="1" applyFill="1" applyAlignment="1">
      <alignment vertical="center"/>
    </xf>
    <xf numFmtId="0" fontId="8" fillId="0" borderId="0" xfId="0" applyFont="1" applyFill="1" applyAlignment="1">
      <alignment/>
    </xf>
    <xf numFmtId="0" fontId="0" fillId="0" borderId="0" xfId="0" applyFont="1" applyFill="1" applyAlignment="1">
      <alignment horizontal="right"/>
    </xf>
    <xf numFmtId="0" fontId="4" fillId="0" borderId="0" xfId="0" applyFont="1" applyFill="1" applyAlignment="1">
      <alignment/>
    </xf>
    <xf numFmtId="0" fontId="6" fillId="0" borderId="10" xfId="0" applyFont="1" applyFill="1" applyBorder="1" applyAlignment="1">
      <alignment vertical="center"/>
    </xf>
    <xf numFmtId="0" fontId="0" fillId="0" borderId="11" xfId="0" applyFont="1" applyFill="1" applyBorder="1" applyAlignment="1">
      <alignment/>
    </xf>
    <xf numFmtId="0" fontId="6" fillId="0" borderId="12" xfId="0" applyFont="1" applyFill="1" applyBorder="1" applyAlignment="1">
      <alignment horizontal="center"/>
    </xf>
    <xf numFmtId="0" fontId="0" fillId="0" borderId="10" xfId="0" applyFont="1"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6" fillId="0" borderId="13" xfId="0" applyFont="1" applyFill="1" applyBorder="1" applyAlignment="1">
      <alignment/>
    </xf>
    <xf numFmtId="0" fontId="0" fillId="0" borderId="13" xfId="0" applyFont="1" applyFill="1" applyBorder="1" applyAlignment="1">
      <alignment horizontal="right"/>
    </xf>
    <xf numFmtId="0" fontId="6" fillId="0" borderId="14" xfId="0" applyFont="1" applyFill="1" applyBorder="1" applyAlignment="1">
      <alignment horizontal="center" vertical="center"/>
    </xf>
    <xf numFmtId="0" fontId="0" fillId="0" borderId="0" xfId="0" applyFont="1" applyFill="1" applyBorder="1" applyAlignment="1">
      <alignment/>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8" fillId="0" borderId="18" xfId="0" applyFont="1" applyFill="1" applyBorder="1" applyAlignment="1">
      <alignment/>
    </xf>
    <xf numFmtId="0" fontId="0" fillId="0" borderId="18" xfId="0" applyFont="1" applyFill="1" applyBorder="1" applyAlignment="1">
      <alignment horizontal="right"/>
    </xf>
    <xf numFmtId="0" fontId="6"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5" xfId="0" applyFont="1" applyFill="1" applyBorder="1" applyAlignment="1">
      <alignment vertical="center"/>
    </xf>
    <xf numFmtId="0" fontId="8" fillId="0" borderId="10" xfId="0" applyFont="1" applyFill="1" applyBorder="1" applyAlignment="1">
      <alignment/>
    </xf>
    <xf numFmtId="0" fontId="8" fillId="0" borderId="13" xfId="0" applyFont="1" applyFill="1" applyBorder="1" applyAlignment="1">
      <alignment horizontal="right"/>
    </xf>
    <xf numFmtId="0" fontId="8" fillId="0" borderId="12" xfId="0" applyFont="1" applyFill="1" applyBorder="1" applyAlignment="1">
      <alignment/>
    </xf>
    <xf numFmtId="3" fontId="5" fillId="0" borderId="14" xfId="0" applyNumberFormat="1" applyFont="1" applyFill="1" applyBorder="1" applyAlignment="1">
      <alignment/>
    </xf>
    <xf numFmtId="0" fontId="8" fillId="0" borderId="20" xfId="0" applyFont="1" applyFill="1" applyBorder="1" applyAlignment="1">
      <alignment horizontal="center"/>
    </xf>
    <xf numFmtId="0" fontId="8" fillId="0" borderId="21"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horizontal="right"/>
    </xf>
    <xf numFmtId="0" fontId="8" fillId="0" borderId="0" xfId="0" applyFont="1" applyFill="1" applyBorder="1" applyAlignment="1">
      <alignment horizontal="right"/>
    </xf>
    <xf numFmtId="0" fontId="8" fillId="0" borderId="22" xfId="0" applyFont="1" applyFill="1" applyBorder="1" applyAlignment="1">
      <alignment/>
    </xf>
    <xf numFmtId="0" fontId="8" fillId="0" borderId="23" xfId="0" applyFont="1" applyFill="1" applyBorder="1" applyAlignment="1">
      <alignment/>
    </xf>
    <xf numFmtId="9" fontId="6" fillId="0" borderId="23" xfId="0" applyNumberFormat="1" applyFont="1" applyFill="1" applyBorder="1" applyAlignment="1">
      <alignment horizontal="right"/>
    </xf>
    <xf numFmtId="0" fontId="6" fillId="0" borderId="23" xfId="0" applyFont="1" applyFill="1" applyBorder="1" applyAlignment="1">
      <alignment horizontal="right"/>
    </xf>
    <xf numFmtId="0" fontId="8" fillId="0" borderId="23" xfId="0" applyFont="1" applyFill="1" applyBorder="1" applyAlignment="1">
      <alignment horizontal="left"/>
    </xf>
    <xf numFmtId="0" fontId="8" fillId="0" borderId="23" xfId="0" applyFont="1" applyFill="1" applyBorder="1" applyAlignment="1">
      <alignment horizontal="right"/>
    </xf>
    <xf numFmtId="0" fontId="8" fillId="0" borderId="11" xfId="0" applyFont="1" applyFill="1" applyBorder="1" applyAlignment="1">
      <alignment horizontal="right"/>
    </xf>
    <xf numFmtId="3" fontId="5" fillId="0" borderId="15" xfId="0" applyNumberFormat="1" applyFont="1" applyFill="1" applyBorder="1" applyAlignment="1">
      <alignment/>
    </xf>
    <xf numFmtId="0" fontId="0" fillId="0" borderId="20" xfId="0" applyFont="1" applyFill="1" applyBorder="1" applyAlignment="1">
      <alignment/>
    </xf>
    <xf numFmtId="0" fontId="8" fillId="0" borderId="17"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11" xfId="0" applyFont="1" applyFill="1" applyBorder="1" applyAlignment="1">
      <alignment horizontal="left"/>
    </xf>
    <xf numFmtId="9" fontId="6" fillId="0" borderId="0" xfId="0" applyNumberFormat="1" applyFont="1" applyFill="1" applyBorder="1" applyAlignment="1">
      <alignment horizontal="right"/>
    </xf>
    <xf numFmtId="0" fontId="0" fillId="0" borderId="22" xfId="0" applyFont="1" applyFill="1" applyBorder="1" applyAlignment="1">
      <alignment/>
    </xf>
    <xf numFmtId="0" fontId="6" fillId="0" borderId="18" xfId="0" applyFont="1" applyFill="1" applyBorder="1" applyAlignment="1">
      <alignment horizontal="right"/>
    </xf>
    <xf numFmtId="0" fontId="6" fillId="0" borderId="16" xfId="0" applyFont="1" applyFill="1" applyBorder="1" applyAlignment="1">
      <alignment/>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8" fillId="0" borderId="0" xfId="0" applyFont="1" applyFill="1" applyBorder="1" applyAlignment="1">
      <alignment/>
    </xf>
    <xf numFmtId="0" fontId="8" fillId="0" borderId="22" xfId="0" applyFont="1" applyFill="1" applyBorder="1" applyAlignment="1">
      <alignment vertical="top" wrapText="1"/>
    </xf>
    <xf numFmtId="0" fontId="8" fillId="0" borderId="0" xfId="0" applyFont="1" applyFill="1" applyBorder="1" applyAlignment="1">
      <alignment vertical="top" wrapText="1"/>
    </xf>
    <xf numFmtId="0" fontId="8" fillId="0" borderId="17" xfId="0" applyFont="1" applyFill="1" applyBorder="1" applyAlignment="1">
      <alignment vertical="top" wrapText="1"/>
    </xf>
    <xf numFmtId="0" fontId="8" fillId="0" borderId="22" xfId="0" applyFont="1" applyFill="1" applyBorder="1" applyAlignment="1">
      <alignment vertical="top" textRotation="255"/>
    </xf>
    <xf numFmtId="0" fontId="8" fillId="0" borderId="0" xfId="0" applyFont="1" applyFill="1" applyBorder="1" applyAlignment="1">
      <alignment vertical="top" textRotation="255"/>
    </xf>
    <xf numFmtId="0" fontId="9" fillId="0" borderId="0" xfId="0" applyFont="1" applyFill="1" applyBorder="1" applyAlignment="1">
      <alignment/>
    </xf>
    <xf numFmtId="0" fontId="8" fillId="0" borderId="22" xfId="0" applyFont="1" applyFill="1" applyBorder="1" applyAlignment="1">
      <alignment/>
    </xf>
    <xf numFmtId="0" fontId="6" fillId="0" borderId="13" xfId="0" applyFont="1" applyFill="1" applyBorder="1" applyAlignment="1">
      <alignment horizontal="right"/>
    </xf>
    <xf numFmtId="0" fontId="6" fillId="0" borderId="12" xfId="0" applyFont="1" applyFill="1" applyBorder="1" applyAlignment="1">
      <alignment/>
    </xf>
    <xf numFmtId="0" fontId="6" fillId="0" borderId="22" xfId="0" applyFont="1" applyFill="1" applyBorder="1" applyAlignment="1">
      <alignment/>
    </xf>
    <xf numFmtId="0" fontId="6" fillId="0" borderId="0" xfId="0" applyFont="1" applyFill="1" applyBorder="1" applyAlignment="1">
      <alignment wrapText="1"/>
    </xf>
    <xf numFmtId="0" fontId="8" fillId="0" borderId="14" xfId="0" applyFont="1" applyFill="1" applyBorder="1" applyAlignment="1">
      <alignment horizontal="center"/>
    </xf>
    <xf numFmtId="0" fontId="0" fillId="0" borderId="21" xfId="0" applyFont="1" applyFill="1" applyBorder="1" applyAlignment="1">
      <alignment vertical="top" wrapText="1"/>
    </xf>
    <xf numFmtId="0" fontId="8" fillId="0" borderId="20" xfId="0" applyFont="1" applyFill="1" applyBorder="1" applyAlignment="1">
      <alignment/>
    </xf>
    <xf numFmtId="0" fontId="6" fillId="0" borderId="21" xfId="0" applyFont="1" applyFill="1" applyBorder="1" applyAlignment="1">
      <alignment wrapText="1"/>
    </xf>
    <xf numFmtId="0" fontId="8" fillId="0" borderId="21" xfId="0" applyFont="1" applyFill="1" applyBorder="1" applyAlignment="1">
      <alignment vertical="top" wrapText="1"/>
    </xf>
    <xf numFmtId="0" fontId="8" fillId="0" borderId="21" xfId="0" applyFont="1" applyFill="1" applyBorder="1" applyAlignment="1">
      <alignment vertical="top" textRotation="255"/>
    </xf>
    <xf numFmtId="0" fontId="8" fillId="0" borderId="21" xfId="0" applyFont="1" applyFill="1" applyBorder="1" applyAlignment="1">
      <alignment/>
    </xf>
    <xf numFmtId="0" fontId="0" fillId="0" borderId="21" xfId="0" applyFont="1" applyFill="1" applyBorder="1" applyAlignment="1">
      <alignment/>
    </xf>
    <xf numFmtId="0" fontId="6" fillId="0" borderId="21" xfId="0" applyFont="1" applyFill="1" applyBorder="1" applyAlignment="1">
      <alignment/>
    </xf>
    <xf numFmtId="0" fontId="5" fillId="0" borderId="19" xfId="0" applyFont="1" applyFill="1" applyBorder="1" applyAlignment="1">
      <alignment horizontal="center" vertical="center"/>
    </xf>
    <xf numFmtId="0" fontId="6" fillId="0" borderId="19" xfId="0" applyFont="1" applyFill="1" applyBorder="1" applyAlignment="1">
      <alignment vertical="center"/>
    </xf>
    <xf numFmtId="3" fontId="5" fillId="0" borderId="19" xfId="0" applyNumberFormat="1" applyFont="1" applyFill="1" applyBorder="1" applyAlignment="1">
      <alignment/>
    </xf>
    <xf numFmtId="0" fontId="8" fillId="0" borderId="21" xfId="0" applyFont="1" applyFill="1" applyBorder="1" applyAlignment="1">
      <alignment wrapText="1"/>
    </xf>
    <xf numFmtId="0" fontId="8" fillId="0" borderId="18" xfId="0" applyFont="1" applyFill="1" applyBorder="1" applyAlignment="1">
      <alignment/>
    </xf>
    <xf numFmtId="0" fontId="0" fillId="0" borderId="18"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8" fillId="0" borderId="19" xfId="0" applyFont="1" applyFill="1" applyBorder="1" applyAlignment="1">
      <alignment/>
    </xf>
    <xf numFmtId="0" fontId="0" fillId="0" borderId="23" xfId="0" applyFont="1" applyFill="1" applyBorder="1" applyAlignment="1">
      <alignment/>
    </xf>
    <xf numFmtId="9" fontId="6" fillId="0" borderId="23" xfId="0" applyNumberFormat="1" applyFont="1" applyFill="1" applyBorder="1" applyAlignment="1">
      <alignment horizontal="center"/>
    </xf>
    <xf numFmtId="0" fontId="6" fillId="0" borderId="23" xfId="0" applyFont="1" applyFill="1" applyBorder="1" applyAlignment="1">
      <alignment horizontal="center"/>
    </xf>
    <xf numFmtId="0" fontId="8" fillId="0" borderId="11" xfId="0" applyFont="1" applyFill="1" applyBorder="1" applyAlignment="1">
      <alignment/>
    </xf>
    <xf numFmtId="0" fontId="5" fillId="0" borderId="11" xfId="0" applyFont="1" applyFill="1" applyBorder="1" applyAlignment="1">
      <alignment horizontal="right"/>
    </xf>
    <xf numFmtId="3" fontId="5" fillId="0" borderId="11" xfId="0" applyNumberFormat="1" applyFont="1" applyFill="1" applyBorder="1" applyAlignment="1">
      <alignment horizontal="right"/>
    </xf>
    <xf numFmtId="0" fontId="8" fillId="0" borderId="15" xfId="0" applyFont="1" applyFill="1" applyBorder="1" applyAlignment="1">
      <alignment horizontal="center"/>
    </xf>
    <xf numFmtId="0" fontId="5" fillId="0" borderId="16" xfId="0" applyFont="1" applyFill="1" applyBorder="1" applyAlignment="1">
      <alignment horizontal="center" vertical="center"/>
    </xf>
    <xf numFmtId="3" fontId="5" fillId="0" borderId="20" xfId="0" applyNumberFormat="1" applyFont="1" applyFill="1" applyBorder="1" applyAlignment="1">
      <alignment/>
    </xf>
    <xf numFmtId="0" fontId="8" fillId="0" borderId="21" xfId="0" applyFont="1" applyFill="1" applyBorder="1" applyAlignment="1">
      <alignment horizontal="left"/>
    </xf>
    <xf numFmtId="0" fontId="8" fillId="0" borderId="0" xfId="0" applyFont="1" applyFill="1" applyBorder="1" applyAlignment="1">
      <alignment horizontal="left"/>
    </xf>
    <xf numFmtId="0" fontId="8" fillId="0" borderId="22" xfId="0" applyFont="1" applyFill="1" applyBorder="1" applyAlignment="1">
      <alignment horizontal="left"/>
    </xf>
    <xf numFmtId="0" fontId="8" fillId="0" borderId="21" xfId="0" applyFont="1" applyFill="1" applyBorder="1" applyAlignment="1">
      <alignment horizontal="right"/>
    </xf>
    <xf numFmtId="0" fontId="8" fillId="0" borderId="22" xfId="0" applyFont="1" applyFill="1" applyBorder="1" applyAlignment="1">
      <alignment horizontal="right"/>
    </xf>
    <xf numFmtId="0" fontId="8" fillId="0" borderId="17" xfId="0" applyFont="1" applyFill="1" applyBorder="1" applyAlignment="1">
      <alignment/>
    </xf>
    <xf numFmtId="0" fontId="8" fillId="0" borderId="17" xfId="0" applyFont="1" applyFill="1" applyBorder="1" applyAlignment="1">
      <alignment horizontal="left"/>
    </xf>
    <xf numFmtId="0" fontId="8" fillId="0" borderId="18" xfId="0" applyFont="1" applyFill="1" applyBorder="1" applyAlignment="1">
      <alignment horizontal="left"/>
    </xf>
    <xf numFmtId="0" fontId="8" fillId="0" borderId="16" xfId="0" applyFont="1" applyFill="1" applyBorder="1" applyAlignment="1">
      <alignment horizontal="left"/>
    </xf>
    <xf numFmtId="0" fontId="6" fillId="0" borderId="18" xfId="0" applyFont="1" applyFill="1" applyBorder="1" applyAlignment="1">
      <alignment/>
    </xf>
    <xf numFmtId="0" fontId="0" fillId="0" borderId="19" xfId="0" applyFont="1" applyFill="1" applyBorder="1" applyAlignment="1">
      <alignment/>
    </xf>
    <xf numFmtId="0" fontId="8" fillId="0" borderId="0" xfId="0" applyFont="1" applyAlignment="1">
      <alignment/>
    </xf>
    <xf numFmtId="3" fontId="6" fillId="0" borderId="13" xfId="0" applyNumberFormat="1" applyFont="1" applyFill="1" applyBorder="1" applyAlignment="1">
      <alignment horizontal="right"/>
    </xf>
    <xf numFmtId="0" fontId="0" fillId="0" borderId="23" xfId="0" applyFont="1" applyFill="1" applyBorder="1" applyAlignment="1">
      <alignment horizontal="right"/>
    </xf>
    <xf numFmtId="9" fontId="5" fillId="0" borderId="11" xfId="0" applyNumberFormat="1" applyFont="1" applyFill="1" applyBorder="1" applyAlignment="1">
      <alignment horizontal="right"/>
    </xf>
    <xf numFmtId="0" fontId="8" fillId="0" borderId="19" xfId="0" applyFont="1" applyFill="1" applyBorder="1" applyAlignment="1">
      <alignment horizontal="center"/>
    </xf>
    <xf numFmtId="0" fontId="0" fillId="0" borderId="0" xfId="0" applyFont="1" applyFill="1" applyAlignment="1">
      <alignment/>
    </xf>
    <xf numFmtId="0" fontId="5" fillId="0" borderId="0" xfId="0" applyFont="1" applyFill="1" applyAlignment="1">
      <alignment/>
    </xf>
    <xf numFmtId="0" fontId="0" fillId="0" borderId="13" xfId="0" applyFont="1" applyFill="1" applyBorder="1" applyAlignment="1">
      <alignment/>
    </xf>
    <xf numFmtId="0" fontId="6" fillId="0" borderId="13" xfId="0" applyFont="1" applyFill="1" applyBorder="1" applyAlignment="1">
      <alignment/>
    </xf>
    <xf numFmtId="9" fontId="6" fillId="0" borderId="13" xfId="0" applyNumberFormat="1" applyFont="1" applyFill="1" applyBorder="1" applyAlignment="1">
      <alignment horizontal="center"/>
    </xf>
    <xf numFmtId="0" fontId="6" fillId="0" borderId="13" xfId="0" applyFont="1" applyFill="1" applyBorder="1" applyAlignment="1">
      <alignment horizontal="center"/>
    </xf>
    <xf numFmtId="9" fontId="6" fillId="0" borderId="0" xfId="0" applyNumberFormat="1" applyFont="1" applyFill="1" applyBorder="1" applyAlignment="1">
      <alignment horizontal="center"/>
    </xf>
    <xf numFmtId="0" fontId="8" fillId="0" borderId="24" xfId="0" applyFont="1" applyFill="1" applyBorder="1" applyAlignment="1">
      <alignment/>
    </xf>
    <xf numFmtId="9" fontId="5" fillId="0" borderId="15" xfId="0" applyNumberFormat="1" applyFont="1" applyFill="1" applyBorder="1" applyAlignment="1">
      <alignment horizontal="right"/>
    </xf>
    <xf numFmtId="0" fontId="6" fillId="0" borderId="15" xfId="0" applyFont="1" applyFill="1" applyBorder="1" applyAlignment="1">
      <alignment vertical="center" shrinkToFit="1"/>
    </xf>
    <xf numFmtId="0" fontId="8" fillId="0" borderId="10" xfId="0" applyFont="1" applyFill="1" applyBorder="1" applyAlignment="1">
      <alignment horizontal="left"/>
    </xf>
    <xf numFmtId="0" fontId="8" fillId="0" borderId="13" xfId="0" applyFont="1" applyFill="1" applyBorder="1" applyAlignment="1">
      <alignment horizontal="left" vertical="top"/>
    </xf>
    <xf numFmtId="0" fontId="8" fillId="0" borderId="24" xfId="0" applyFont="1" applyFill="1" applyBorder="1" applyAlignment="1">
      <alignment/>
    </xf>
    <xf numFmtId="0" fontId="8" fillId="0" borderId="23" xfId="0" applyFont="1" applyFill="1" applyBorder="1" applyAlignment="1">
      <alignment/>
    </xf>
    <xf numFmtId="3" fontId="6" fillId="0" borderId="23" xfId="0" applyNumberFormat="1" applyFont="1" applyFill="1" applyBorder="1" applyAlignment="1">
      <alignment horizontal="right"/>
    </xf>
    <xf numFmtId="0" fontId="8" fillId="0" borderId="0" xfId="0" applyFont="1" applyFill="1" applyBorder="1" applyAlignment="1">
      <alignment horizontal="left" vertical="top"/>
    </xf>
    <xf numFmtId="0" fontId="6" fillId="0" borderId="23" xfId="0" applyFont="1" applyFill="1" applyBorder="1" applyAlignment="1">
      <alignment/>
    </xf>
    <xf numFmtId="0" fontId="8" fillId="0" borderId="21" xfId="0" applyFont="1" applyFill="1" applyBorder="1" applyAlignment="1">
      <alignment horizontal="left" vertical="top"/>
    </xf>
    <xf numFmtId="0" fontId="8" fillId="0" borderId="10" xfId="0" applyFont="1" applyFill="1" applyBorder="1" applyAlignment="1">
      <alignment/>
    </xf>
    <xf numFmtId="0" fontId="8" fillId="0" borderId="13" xfId="0" applyFont="1" applyFill="1" applyBorder="1" applyAlignment="1">
      <alignment vertical="top"/>
    </xf>
    <xf numFmtId="0" fontId="8" fillId="0" borderId="13" xfId="0" applyFont="1" applyFill="1" applyBorder="1" applyAlignment="1">
      <alignment/>
    </xf>
    <xf numFmtId="0" fontId="8" fillId="0" borderId="17" xfId="0" applyFont="1" applyFill="1" applyBorder="1" applyAlignment="1">
      <alignment horizontal="left" vertical="top"/>
    </xf>
    <xf numFmtId="0" fontId="8" fillId="0" borderId="18" xfId="0" applyFont="1" applyFill="1" applyBorder="1" applyAlignment="1">
      <alignment horizontal="left" vertical="top"/>
    </xf>
    <xf numFmtId="3" fontId="6" fillId="0" borderId="18" xfId="0" applyNumberFormat="1" applyFont="1" applyFill="1" applyBorder="1" applyAlignment="1">
      <alignment horizontal="right"/>
    </xf>
    <xf numFmtId="0" fontId="7" fillId="0" borderId="18" xfId="0" applyFont="1" applyFill="1" applyBorder="1" applyAlignment="1">
      <alignment/>
    </xf>
    <xf numFmtId="9" fontId="6" fillId="0" borderId="18" xfId="0" applyNumberFormat="1" applyFont="1" applyFill="1" applyBorder="1" applyAlignment="1">
      <alignment horizontal="right"/>
    </xf>
    <xf numFmtId="0" fontId="8" fillId="0" borderId="24" xfId="0" applyFont="1" applyFill="1" applyBorder="1" applyAlignment="1">
      <alignment horizontal="left"/>
    </xf>
    <xf numFmtId="0" fontId="8" fillId="0" borderId="23" xfId="0" applyFont="1" applyFill="1" applyBorder="1" applyAlignment="1">
      <alignment horizontal="left" vertical="top"/>
    </xf>
    <xf numFmtId="0" fontId="8" fillId="0" borderId="11" xfId="0" applyFont="1" applyFill="1" applyBorder="1" applyAlignment="1">
      <alignment horizontal="left" vertical="top"/>
    </xf>
    <xf numFmtId="0" fontId="8" fillId="0" borderId="13" xfId="0" applyFont="1" applyFill="1" applyBorder="1" applyAlignment="1">
      <alignment horizontal="left"/>
    </xf>
    <xf numFmtId="0" fontId="7" fillId="0" borderId="23" xfId="0" applyFont="1" applyFill="1" applyBorder="1" applyAlignment="1">
      <alignment/>
    </xf>
    <xf numFmtId="0" fontId="0" fillId="0" borderId="12" xfId="0" applyFont="1" applyFill="1" applyBorder="1" applyAlignment="1">
      <alignment/>
    </xf>
    <xf numFmtId="0" fontId="8" fillId="0" borderId="0" xfId="0" applyFont="1" applyFill="1" applyBorder="1" applyAlignment="1">
      <alignment vertical="top"/>
    </xf>
    <xf numFmtId="0" fontId="8" fillId="0" borderId="22" xfId="0" applyFont="1" applyFill="1" applyBorder="1" applyAlignment="1">
      <alignment vertical="top"/>
    </xf>
    <xf numFmtId="0" fontId="8" fillId="0" borderId="18" xfId="0" applyFont="1" applyFill="1" applyBorder="1" applyAlignment="1">
      <alignment vertical="top"/>
    </xf>
    <xf numFmtId="0" fontId="8" fillId="0" borderId="16" xfId="0" applyFont="1" applyFill="1" applyBorder="1" applyAlignment="1">
      <alignment vertical="top"/>
    </xf>
    <xf numFmtId="0" fontId="8" fillId="0" borderId="12" xfId="0" applyFont="1" applyFill="1" applyBorder="1" applyAlignment="1">
      <alignment horizontal="left"/>
    </xf>
    <xf numFmtId="0" fontId="7" fillId="0" borderId="21" xfId="0" applyFont="1" applyFill="1" applyBorder="1" applyAlignment="1">
      <alignment/>
    </xf>
    <xf numFmtId="0" fontId="7" fillId="0" borderId="17" xfId="0" applyFont="1" applyFill="1" applyBorder="1" applyAlignment="1">
      <alignment/>
    </xf>
    <xf numFmtId="0" fontId="0" fillId="0" borderId="11" xfId="0" applyFont="1" applyFill="1" applyBorder="1" applyAlignment="1">
      <alignment vertical="center"/>
    </xf>
    <xf numFmtId="0" fontId="6" fillId="0" borderId="14" xfId="0" applyFont="1" applyFill="1" applyBorder="1" applyAlignment="1">
      <alignment horizontal="center"/>
    </xf>
    <xf numFmtId="0" fontId="6" fillId="0" borderId="19" xfId="0" applyFont="1" applyFill="1" applyBorder="1" applyAlignment="1">
      <alignment horizontal="center"/>
    </xf>
    <xf numFmtId="0" fontId="5" fillId="0" borderId="14" xfId="0" applyFont="1" applyFill="1" applyBorder="1" applyAlignment="1">
      <alignment horizontal="center" vertical="center"/>
    </xf>
    <xf numFmtId="0" fontId="6" fillId="0" borderId="18" xfId="0" applyFont="1" applyFill="1" applyBorder="1" applyAlignment="1">
      <alignment horizontal="left" vertical="center" shrinkToFit="1"/>
    </xf>
    <xf numFmtId="0" fontId="8" fillId="0" borderId="10" xfId="0" applyFont="1" applyFill="1" applyBorder="1" applyAlignment="1">
      <alignment horizontal="left" vertical="center"/>
    </xf>
    <xf numFmtId="0" fontId="8" fillId="0" borderId="13" xfId="0" applyFont="1" applyFill="1" applyBorder="1" applyAlignment="1">
      <alignment vertical="center"/>
    </xf>
    <xf numFmtId="0" fontId="8" fillId="0" borderId="21" xfId="0" applyFont="1" applyFill="1" applyBorder="1" applyAlignment="1">
      <alignment horizontal="left" vertical="center"/>
    </xf>
    <xf numFmtId="0" fontId="8" fillId="0" borderId="0" xfId="0" applyFont="1" applyFill="1" applyBorder="1" applyAlignment="1">
      <alignment vertical="center"/>
    </xf>
    <xf numFmtId="0" fontId="6" fillId="0" borderId="18" xfId="0" applyNumberFormat="1" applyFont="1" applyFill="1" applyBorder="1" applyAlignment="1">
      <alignment horizontal="right"/>
    </xf>
    <xf numFmtId="0" fontId="6" fillId="0" borderId="18" xfId="0" applyNumberFormat="1" applyFont="1" applyFill="1" applyBorder="1" applyAlignment="1">
      <alignment horizontal="left"/>
    </xf>
    <xf numFmtId="0" fontId="8" fillId="0" borderId="24" xfId="0" applyFont="1" applyFill="1" applyBorder="1" applyAlignment="1">
      <alignment horizontal="left" vertical="top"/>
    </xf>
    <xf numFmtId="0" fontId="6" fillId="0" borderId="24" xfId="0" applyFont="1" applyFill="1" applyBorder="1" applyAlignment="1">
      <alignment vertical="center"/>
    </xf>
    <xf numFmtId="0" fontId="8" fillId="0" borderId="24" xfId="0" applyFont="1" applyFill="1" applyBorder="1" applyAlignment="1">
      <alignment horizontal="left" vertical="center"/>
    </xf>
    <xf numFmtId="0" fontId="8" fillId="0" borderId="23" xfId="0" applyFont="1" applyFill="1" applyBorder="1" applyAlignment="1">
      <alignment vertical="center"/>
    </xf>
    <xf numFmtId="0" fontId="6" fillId="0" borderId="20" xfId="0" applyFont="1" applyFill="1" applyBorder="1" applyAlignment="1">
      <alignment/>
    </xf>
    <xf numFmtId="0" fontId="8" fillId="0" borderId="16" xfId="0" applyFont="1" applyFill="1" applyBorder="1" applyAlignment="1">
      <alignment/>
    </xf>
    <xf numFmtId="0" fontId="6" fillId="0" borderId="18" xfId="0" applyFont="1" applyFill="1" applyBorder="1" applyAlignment="1">
      <alignment horizontal="left" vertical="center"/>
    </xf>
    <xf numFmtId="0" fontId="6" fillId="0" borderId="23" xfId="0" applyNumberFormat="1" applyFont="1" applyFill="1" applyBorder="1" applyAlignment="1">
      <alignment horizontal="left"/>
    </xf>
    <xf numFmtId="0" fontId="0" fillId="0" borderId="11" xfId="0" applyFont="1" applyFill="1" applyBorder="1" applyAlignment="1">
      <alignment/>
    </xf>
    <xf numFmtId="0" fontId="8" fillId="0" borderId="10" xfId="0" applyFont="1" applyFill="1" applyBorder="1" applyAlignment="1">
      <alignment horizontal="left" vertical="top"/>
    </xf>
    <xf numFmtId="0" fontId="8" fillId="0" borderId="12" xfId="0" applyFont="1" applyFill="1" applyBorder="1" applyAlignment="1">
      <alignment horizontal="left" vertical="top"/>
    </xf>
    <xf numFmtId="0" fontId="8" fillId="0" borderId="23" xfId="0" applyFont="1" applyFill="1" applyBorder="1" applyAlignment="1">
      <alignment horizontal="center"/>
    </xf>
    <xf numFmtId="0" fontId="0" fillId="0" borderId="23" xfId="0" applyFont="1" applyFill="1" applyBorder="1" applyAlignment="1">
      <alignment horizontal="center"/>
    </xf>
    <xf numFmtId="0" fontId="6" fillId="0" borderId="0" xfId="0" applyFont="1" applyFill="1" applyBorder="1" applyAlignment="1">
      <alignment horizontal="left"/>
    </xf>
    <xf numFmtId="0" fontId="8" fillId="0" borderId="22" xfId="0" applyFont="1" applyFill="1" applyBorder="1" applyAlignment="1">
      <alignment horizontal="left" vertical="top"/>
    </xf>
    <xf numFmtId="0" fontId="8" fillId="0" borderId="16" xfId="0" applyFont="1" applyFill="1" applyBorder="1" applyAlignment="1">
      <alignment horizontal="left" vertical="top"/>
    </xf>
    <xf numFmtId="0" fontId="0" fillId="0" borderId="13" xfId="0" applyFont="1" applyFill="1" applyBorder="1" applyAlignment="1">
      <alignment vertical="top"/>
    </xf>
    <xf numFmtId="0" fontId="0" fillId="0" borderId="18" xfId="0" applyFont="1" applyFill="1" applyBorder="1" applyAlignment="1">
      <alignment vertical="top"/>
    </xf>
    <xf numFmtId="0" fontId="5" fillId="0" borderId="15" xfId="0" applyNumberFormat="1" applyFont="1" applyFill="1" applyBorder="1" applyAlignment="1">
      <alignment/>
    </xf>
    <xf numFmtId="0" fontId="6" fillId="0" borderId="19" xfId="0" applyFont="1" applyFill="1" applyBorder="1" applyAlignment="1">
      <alignment/>
    </xf>
    <xf numFmtId="0" fontId="6" fillId="0" borderId="13" xfId="0" applyNumberFormat="1" applyFont="1" applyFill="1" applyBorder="1" applyAlignment="1">
      <alignment horizontal="right"/>
    </xf>
    <xf numFmtId="0" fontId="6" fillId="0" borderId="12" xfId="0" applyNumberFormat="1" applyFont="1" applyFill="1" applyBorder="1" applyAlignment="1">
      <alignment horizontal="right"/>
    </xf>
    <xf numFmtId="0" fontId="6" fillId="0" borderId="16" xfId="0" applyNumberFormat="1" applyFont="1" applyFill="1" applyBorder="1" applyAlignment="1">
      <alignment horizontal="right"/>
    </xf>
    <xf numFmtId="0" fontId="6" fillId="0" borderId="23" xfId="0" applyFont="1" applyFill="1" applyBorder="1" applyAlignment="1">
      <alignment horizontal="left" vertical="center"/>
    </xf>
    <xf numFmtId="3" fontId="5" fillId="0" borderId="11" xfId="0" applyNumberFormat="1" applyFont="1" applyFill="1" applyBorder="1" applyAlignment="1">
      <alignment/>
    </xf>
    <xf numFmtId="0" fontId="6" fillId="0" borderId="23" xfId="0" applyFont="1" applyFill="1" applyBorder="1" applyAlignment="1">
      <alignment horizontal="left" vertical="center" shrinkToFit="1"/>
    </xf>
    <xf numFmtId="0" fontId="8" fillId="0" borderId="19" xfId="0" applyFont="1" applyFill="1" applyBorder="1" applyAlignment="1">
      <alignment/>
    </xf>
    <xf numFmtId="0" fontId="6" fillId="0" borderId="17" xfId="0" applyFont="1" applyFill="1" applyBorder="1" applyAlignment="1">
      <alignment horizontal="right"/>
    </xf>
    <xf numFmtId="0" fontId="6" fillId="0" borderId="11" xfId="0" applyFont="1" applyFill="1" applyBorder="1" applyAlignment="1">
      <alignment horizontal="left" vertical="center"/>
    </xf>
    <xf numFmtId="0" fontId="6"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0" borderId="11" xfId="0" applyFont="1" applyFill="1" applyBorder="1" applyAlignment="1">
      <alignment horizontal="center"/>
    </xf>
    <xf numFmtId="9" fontId="8" fillId="0" borderId="11" xfId="0" applyNumberFormat="1" applyFont="1" applyFill="1" applyBorder="1" applyAlignment="1">
      <alignment horizontal="left"/>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25" xfId="0"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8" fillId="0" borderId="27" xfId="0" applyFont="1" applyBorder="1" applyAlignment="1">
      <alignment horizontal="left" vertical="center"/>
    </xf>
    <xf numFmtId="0" fontId="8" fillId="0" borderId="32" xfId="0" applyFont="1" applyBorder="1" applyAlignment="1">
      <alignment vertical="center"/>
    </xf>
    <xf numFmtId="184" fontId="0" fillId="34" borderId="33" xfId="0" applyNumberFormat="1" applyFont="1" applyFill="1" applyBorder="1" applyAlignment="1">
      <alignment vertical="center"/>
    </xf>
    <xf numFmtId="184" fontId="0" fillId="0" borderId="33" xfId="0" applyNumberFormat="1" applyFont="1" applyFill="1" applyBorder="1" applyAlignment="1">
      <alignment vertical="center"/>
    </xf>
    <xf numFmtId="184" fontId="0" fillId="35" borderId="34" xfId="0" applyNumberFormat="1" applyFont="1" applyFill="1" applyBorder="1" applyAlignment="1">
      <alignment vertical="center"/>
    </xf>
    <xf numFmtId="0" fontId="8" fillId="0" borderId="24" xfId="0" applyFont="1" applyBorder="1" applyAlignment="1">
      <alignment horizontal="left" vertical="center"/>
    </xf>
    <xf numFmtId="0" fontId="8" fillId="0" borderId="11" xfId="0" applyFont="1" applyBorder="1" applyAlignment="1">
      <alignment vertical="center"/>
    </xf>
    <xf numFmtId="184" fontId="0" fillId="34" borderId="15" xfId="0" applyNumberFormat="1" applyFont="1" applyFill="1" applyBorder="1" applyAlignment="1">
      <alignment vertical="center"/>
    </xf>
    <xf numFmtId="184" fontId="0" fillId="0" borderId="15" xfId="0" applyNumberFormat="1" applyFont="1" applyFill="1" applyBorder="1" applyAlignment="1">
      <alignment vertical="center"/>
    </xf>
    <xf numFmtId="184" fontId="0" fillId="35" borderId="35" xfId="0" applyNumberFormat="1" applyFont="1" applyFill="1" applyBorder="1" applyAlignment="1">
      <alignment vertical="center"/>
    </xf>
    <xf numFmtId="0" fontId="8" fillId="0" borderId="11" xfId="0" applyFont="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horizontal="center" vertical="center" wrapText="1"/>
    </xf>
    <xf numFmtId="184" fontId="0" fillId="34" borderId="14" xfId="0" applyNumberFormat="1" applyFont="1" applyFill="1" applyBorder="1" applyAlignment="1">
      <alignment vertical="center"/>
    </xf>
    <xf numFmtId="184" fontId="0" fillId="0" borderId="14" xfId="0" applyNumberFormat="1" applyFont="1" applyFill="1" applyBorder="1" applyAlignment="1">
      <alignment vertical="center"/>
    </xf>
    <xf numFmtId="0" fontId="8" fillId="0" borderId="36" xfId="0" applyFont="1" applyFill="1" applyBorder="1" applyAlignment="1">
      <alignment horizontal="left" vertical="center"/>
    </xf>
    <xf numFmtId="0" fontId="8" fillId="0" borderId="37" xfId="0" applyFont="1" applyBorder="1" applyAlignment="1">
      <alignment vertical="center"/>
    </xf>
    <xf numFmtId="184" fontId="0" fillId="34" borderId="38" xfId="0" applyNumberFormat="1" applyFont="1" applyFill="1" applyBorder="1" applyAlignment="1">
      <alignment vertical="center"/>
    </xf>
    <xf numFmtId="184" fontId="0" fillId="0" borderId="38" xfId="0" applyNumberFormat="1" applyFont="1" applyFill="1" applyBorder="1" applyAlignment="1">
      <alignment vertical="center"/>
    </xf>
    <xf numFmtId="184" fontId="0" fillId="35" borderId="39" xfId="0" applyNumberFormat="1" applyFont="1" applyFill="1" applyBorder="1" applyAlignment="1">
      <alignment vertical="center"/>
    </xf>
    <xf numFmtId="0" fontId="8" fillId="0" borderId="17" xfId="0" applyFont="1" applyFill="1" applyBorder="1" applyAlignment="1">
      <alignment horizontal="left" vertical="center"/>
    </xf>
    <xf numFmtId="0" fontId="8" fillId="0" borderId="16" xfId="0" applyFont="1" applyBorder="1" applyAlignment="1">
      <alignment vertical="center"/>
    </xf>
    <xf numFmtId="184" fontId="0" fillId="34" borderId="20" xfId="0" applyNumberFormat="1" applyFont="1" applyFill="1" applyBorder="1" applyAlignment="1">
      <alignment vertical="center"/>
    </xf>
    <xf numFmtId="184" fontId="0" fillId="0" borderId="20" xfId="0" applyNumberFormat="1" applyFont="1" applyFill="1" applyBorder="1" applyAlignment="1">
      <alignment vertical="center"/>
    </xf>
    <xf numFmtId="184" fontId="0" fillId="35" borderId="40" xfId="0" applyNumberFormat="1" applyFont="1" applyFill="1" applyBorder="1" applyAlignment="1">
      <alignment vertical="center"/>
    </xf>
    <xf numFmtId="0" fontId="8" fillId="0" borderId="24" xfId="0" applyFont="1" applyFill="1" applyBorder="1"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wrapText="1"/>
    </xf>
    <xf numFmtId="0" fontId="8" fillId="0" borderId="43" xfId="0" applyFont="1" applyFill="1" applyBorder="1" applyAlignment="1">
      <alignment horizontal="left" vertical="center"/>
    </xf>
    <xf numFmtId="0" fontId="8" fillId="0" borderId="42" xfId="0" applyFont="1" applyBorder="1" applyAlignment="1">
      <alignment vertical="center" wrapText="1"/>
    </xf>
    <xf numFmtId="184" fontId="0" fillId="34" borderId="44" xfId="0" applyNumberFormat="1" applyFont="1" applyFill="1" applyBorder="1" applyAlignment="1">
      <alignment vertical="center"/>
    </xf>
    <xf numFmtId="184" fontId="0" fillId="0" borderId="44" xfId="0" applyNumberFormat="1" applyFont="1" applyFill="1" applyBorder="1" applyAlignment="1">
      <alignment vertical="center"/>
    </xf>
    <xf numFmtId="184" fontId="0" fillId="35" borderId="45" xfId="0" applyNumberFormat="1" applyFont="1" applyFill="1" applyBorder="1" applyAlignment="1">
      <alignment vertical="center"/>
    </xf>
    <xf numFmtId="0" fontId="0" fillId="0" borderId="46" xfId="0" applyBorder="1" applyAlignment="1">
      <alignment vertical="center"/>
    </xf>
    <xf numFmtId="0" fontId="8" fillId="0" borderId="47" xfId="0" applyFont="1" applyFill="1" applyBorder="1" applyAlignment="1">
      <alignment horizontal="center" vertical="center"/>
    </xf>
    <xf numFmtId="0" fontId="0" fillId="0" borderId="48" xfId="0" applyFill="1" applyBorder="1" applyAlignment="1">
      <alignment horizontal="center" vertical="center"/>
    </xf>
    <xf numFmtId="0" fontId="8" fillId="0" borderId="2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2" xfId="0" applyFont="1" applyFill="1" applyBorder="1" applyAlignment="1">
      <alignment horizontal="right" vertical="center"/>
    </xf>
    <xf numFmtId="0" fontId="8" fillId="0" borderId="44" xfId="0" applyFont="1" applyFill="1" applyBorder="1" applyAlignment="1">
      <alignment horizontal="right" vertical="center"/>
    </xf>
    <xf numFmtId="0" fontId="8" fillId="0" borderId="40"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3" xfId="0" applyBorder="1" applyAlignment="1">
      <alignment wrapText="1"/>
    </xf>
    <xf numFmtId="0" fontId="0" fillId="0" borderId="12"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wrapText="1"/>
    </xf>
    <xf numFmtId="0" fontId="7" fillId="0" borderId="10"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9" fontId="6" fillId="0" borderId="23" xfId="0" applyNumberFormat="1" applyFont="1" applyFill="1" applyBorder="1" applyAlignment="1">
      <alignment horizontal="center"/>
    </xf>
    <xf numFmtId="0" fontId="6" fillId="0" borderId="23" xfId="0" applyFont="1" applyFill="1" applyBorder="1" applyAlignment="1">
      <alignment horizontal="center"/>
    </xf>
    <xf numFmtId="0" fontId="6" fillId="0" borderId="23" xfId="0" applyFont="1" applyFill="1" applyBorder="1" applyAlignment="1">
      <alignment horizontal="right"/>
    </xf>
    <xf numFmtId="0" fontId="6" fillId="0" borderId="0" xfId="0" applyFont="1" applyFill="1" applyBorder="1" applyAlignment="1">
      <alignment horizontal="right"/>
    </xf>
    <xf numFmtId="9" fontId="6" fillId="0" borderId="23" xfId="0" applyNumberFormat="1" applyFont="1" applyFill="1" applyBorder="1" applyAlignment="1">
      <alignment horizontal="right"/>
    </xf>
    <xf numFmtId="0" fontId="6" fillId="0" borderId="18" xfId="0" applyFont="1" applyFill="1" applyBorder="1" applyAlignment="1">
      <alignment horizontal="right"/>
    </xf>
    <xf numFmtId="0" fontId="8" fillId="0" borderId="0" xfId="0" applyFont="1" applyFill="1" applyBorder="1" applyAlignment="1">
      <alignment vertical="top" wrapText="1"/>
    </xf>
    <xf numFmtId="0" fontId="8" fillId="0" borderId="18" xfId="0" applyFont="1" applyFill="1" applyBorder="1" applyAlignment="1">
      <alignment vertical="top" wrapText="1"/>
    </xf>
    <xf numFmtId="0" fontId="7" fillId="0" borderId="10" xfId="0" applyFont="1" applyFill="1" applyBorder="1" applyAlignment="1">
      <alignment vertical="top" wrapText="1"/>
    </xf>
    <xf numFmtId="0" fontId="7" fillId="0" borderId="0" xfId="0" applyFont="1" applyFill="1" applyBorder="1" applyAlignment="1">
      <alignment vertical="top" wrapText="1"/>
    </xf>
    <xf numFmtId="0" fontId="7" fillId="0" borderId="21" xfId="0" applyFont="1" applyFill="1" applyBorder="1" applyAlignment="1">
      <alignment vertical="top" wrapText="1"/>
    </xf>
    <xf numFmtId="0" fontId="7" fillId="0" borderId="21" xfId="0" applyFont="1" applyFill="1" applyBorder="1" applyAlignment="1">
      <alignment wrapText="1"/>
    </xf>
    <xf numFmtId="0" fontId="7" fillId="0" borderId="0" xfId="0" applyFont="1" applyFill="1" applyBorder="1" applyAlignment="1">
      <alignment wrapText="1"/>
    </xf>
    <xf numFmtId="0" fontId="6" fillId="0" borderId="21" xfId="0" applyFont="1" applyFill="1" applyBorder="1" applyAlignment="1">
      <alignment wrapText="1"/>
    </xf>
    <xf numFmtId="0" fontId="6" fillId="0" borderId="0" xfId="0" applyFont="1" applyFill="1" applyBorder="1" applyAlignment="1">
      <alignment wrapText="1"/>
    </xf>
    <xf numFmtId="0" fontId="8" fillId="0" borderId="0" xfId="0" applyFont="1" applyFill="1" applyBorder="1" applyAlignment="1">
      <alignment horizontal="center" vertical="top" wrapText="1"/>
    </xf>
    <xf numFmtId="0" fontId="8" fillId="0" borderId="20" xfId="0" applyFont="1" applyFill="1" applyBorder="1" applyAlignment="1">
      <alignment vertical="top" wrapText="1"/>
    </xf>
    <xf numFmtId="9" fontId="6" fillId="0" borderId="0" xfId="0" applyNumberFormat="1" applyFont="1" applyFill="1" applyBorder="1" applyAlignment="1">
      <alignment horizontal="right"/>
    </xf>
    <xf numFmtId="0" fontId="7" fillId="0" borderId="13" xfId="0" applyFont="1" applyFill="1" applyBorder="1" applyAlignment="1">
      <alignment vertical="top" wrapText="1"/>
    </xf>
    <xf numFmtId="0" fontId="8" fillId="0" borderId="0" xfId="0" applyFont="1" applyFill="1" applyBorder="1" applyAlignment="1">
      <alignment/>
    </xf>
    <xf numFmtId="0" fontId="8" fillId="0" borderId="10" xfId="0" applyFont="1" applyFill="1" applyBorder="1" applyAlignment="1">
      <alignment vertical="top"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0" fillId="0" borderId="21" xfId="0" applyFont="1" applyFill="1" applyBorder="1" applyAlignment="1">
      <alignment wrapText="1"/>
    </xf>
    <xf numFmtId="0" fontId="0" fillId="0" borderId="0" xfId="0" applyFont="1" applyFill="1" applyBorder="1" applyAlignment="1">
      <alignment wrapText="1"/>
    </xf>
    <xf numFmtId="0" fontId="8" fillId="0" borderId="20"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4" xfId="0" applyFont="1" applyFill="1" applyBorder="1" applyAlignment="1">
      <alignment vertical="top" wrapText="1"/>
    </xf>
    <xf numFmtId="0" fontId="8"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Alignment="1">
      <alignment vertical="center" wrapText="1"/>
    </xf>
    <xf numFmtId="0" fontId="0" fillId="0" borderId="22" xfId="0" applyFont="1" applyFill="1" applyBorder="1" applyAlignment="1">
      <alignment vertical="center" wrapText="1"/>
    </xf>
    <xf numFmtId="0" fontId="6" fillId="0" borderId="0" xfId="0" applyFont="1" applyFill="1" applyBorder="1" applyAlignment="1">
      <alignment horizontal="left" wrapText="1"/>
    </xf>
    <xf numFmtId="0" fontId="8" fillId="0" borderId="14" xfId="0" applyFont="1" applyFill="1" applyBorder="1" applyAlignment="1">
      <alignment horizontal="center" vertical="top" wrapText="1"/>
    </xf>
    <xf numFmtId="0" fontId="8" fillId="0" borderId="13" xfId="0" applyFont="1" applyFill="1" applyBorder="1" applyAlignment="1">
      <alignment horizontal="center" vertical="top" wrapText="1"/>
    </xf>
    <xf numFmtId="0" fontId="6" fillId="0" borderId="0" xfId="0" applyFont="1" applyFill="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vertical="center" wrapText="1"/>
    </xf>
    <xf numFmtId="0" fontId="6" fillId="0" borderId="0" xfId="0" applyFont="1" applyFill="1" applyBorder="1" applyAlignment="1">
      <alignment/>
    </xf>
    <xf numFmtId="0" fontId="0" fillId="0" borderId="18" xfId="0" applyFont="1" applyFill="1" applyBorder="1" applyAlignment="1">
      <alignment wrapText="1"/>
    </xf>
    <xf numFmtId="0" fontId="8" fillId="0" borderId="21" xfId="0" applyFont="1" applyFill="1" applyBorder="1" applyAlignment="1">
      <alignment vertical="center" wrapText="1"/>
    </xf>
    <xf numFmtId="0" fontId="8" fillId="0" borderId="0" xfId="0" applyFont="1" applyFill="1" applyBorder="1" applyAlignment="1">
      <alignment wrapText="1"/>
    </xf>
    <xf numFmtId="0" fontId="8" fillId="0" borderId="22" xfId="0" applyFont="1" applyFill="1" applyBorder="1" applyAlignment="1">
      <alignment wrapText="1"/>
    </xf>
    <xf numFmtId="0" fontId="8" fillId="0" borderId="21" xfId="0" applyFont="1" applyFill="1" applyBorder="1" applyAlignment="1">
      <alignment wrapText="1"/>
    </xf>
    <xf numFmtId="0" fontId="0" fillId="0" borderId="22" xfId="0" applyFont="1" applyFill="1" applyBorder="1" applyAlignment="1">
      <alignment wrapText="1"/>
    </xf>
    <xf numFmtId="0" fontId="8" fillId="0" borderId="10" xfId="0" applyFont="1" applyFill="1" applyBorder="1" applyAlignment="1">
      <alignment wrapText="1"/>
    </xf>
    <xf numFmtId="0" fontId="0" fillId="0" borderId="12" xfId="0" applyFont="1" applyFill="1" applyBorder="1" applyAlignment="1">
      <alignment wrapText="1"/>
    </xf>
    <xf numFmtId="0" fontId="8" fillId="0" borderId="22" xfId="0" applyFont="1" applyFill="1" applyBorder="1" applyAlignment="1">
      <alignment vertical="top" wrapText="1"/>
    </xf>
    <xf numFmtId="0" fontId="8" fillId="0" borderId="16" xfId="0" applyFont="1" applyFill="1" applyBorder="1" applyAlignment="1">
      <alignment vertical="top" wrapText="1"/>
    </xf>
    <xf numFmtId="0" fontId="5" fillId="0" borderId="10" xfId="0" applyFont="1" applyBorder="1" applyAlignment="1">
      <alignment horizontal="center" vertical="center" wrapText="1"/>
    </xf>
    <xf numFmtId="3" fontId="6" fillId="0" borderId="13" xfId="0" applyNumberFormat="1" applyFont="1" applyFill="1" applyBorder="1" applyAlignment="1">
      <alignment horizontal="right"/>
    </xf>
    <xf numFmtId="0" fontId="6" fillId="0" borderId="13" xfId="0" applyFont="1" applyFill="1" applyBorder="1" applyAlignment="1">
      <alignment horizontal="right"/>
    </xf>
    <xf numFmtId="183" fontId="6" fillId="0" borderId="0" xfId="0" applyNumberFormat="1" applyFont="1" applyFill="1" applyBorder="1" applyAlignment="1">
      <alignment horizontal="center" wrapText="1"/>
    </xf>
    <xf numFmtId="183" fontId="0" fillId="0" borderId="0" xfId="0" applyNumberFormat="1" applyFont="1" applyFill="1" applyBorder="1" applyAlignment="1">
      <alignment wrapText="1"/>
    </xf>
    <xf numFmtId="182" fontId="6" fillId="0" borderId="23" xfId="0" applyNumberFormat="1" applyFont="1" applyFill="1" applyBorder="1" applyAlignment="1">
      <alignment horizontal="right" shrinkToFit="1"/>
    </xf>
    <xf numFmtId="3" fontId="6" fillId="0" borderId="0" xfId="0" applyNumberFormat="1" applyFont="1" applyFill="1" applyBorder="1" applyAlignment="1">
      <alignment horizontal="right"/>
    </xf>
    <xf numFmtId="3" fontId="6" fillId="0" borderId="18" xfId="0" applyNumberFormat="1" applyFont="1" applyFill="1" applyBorder="1" applyAlignment="1">
      <alignment horizontal="right"/>
    </xf>
    <xf numFmtId="3" fontId="6" fillId="0" borderId="23" xfId="0" applyNumberFormat="1" applyFont="1" applyFill="1" applyBorder="1" applyAlignment="1">
      <alignment horizontal="right"/>
    </xf>
    <xf numFmtId="176" fontId="6" fillId="0" borderId="23" xfId="0" applyNumberFormat="1" applyFont="1" applyFill="1" applyBorder="1" applyAlignment="1">
      <alignment horizontal="right" shrinkToFit="1"/>
    </xf>
    <xf numFmtId="176" fontId="6" fillId="0" borderId="18" xfId="0" applyNumberFormat="1" applyFont="1" applyFill="1" applyBorder="1" applyAlignment="1">
      <alignment horizontal="right" shrinkToFit="1"/>
    </xf>
    <xf numFmtId="0" fontId="8" fillId="0" borderId="13" xfId="0" applyFont="1" applyFill="1" applyBorder="1" applyAlignment="1">
      <alignment wrapText="1"/>
    </xf>
    <xf numFmtId="0" fontId="8" fillId="0" borderId="13" xfId="0" applyFont="1" applyFill="1" applyBorder="1" applyAlignment="1">
      <alignment vertical="top" wrapText="1"/>
    </xf>
    <xf numFmtId="0" fontId="0" fillId="0" borderId="13"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8" fillId="0" borderId="12" xfId="0" applyFont="1" applyFill="1" applyBorder="1" applyAlignment="1">
      <alignment vertical="top" wrapText="1"/>
    </xf>
    <xf numFmtId="9" fontId="6" fillId="0" borderId="0" xfId="0" applyNumberFormat="1" applyFont="1" applyFill="1" applyBorder="1" applyAlignment="1">
      <alignment horizontal="left"/>
    </xf>
    <xf numFmtId="0" fontId="6" fillId="0" borderId="22" xfId="0" applyFont="1" applyFill="1" applyBorder="1" applyAlignment="1">
      <alignment horizontal="left"/>
    </xf>
    <xf numFmtId="9" fontId="6" fillId="0" borderId="18" xfId="0" applyNumberFormat="1" applyFont="1" applyFill="1" applyBorder="1" applyAlignment="1">
      <alignment horizontal="left"/>
    </xf>
    <xf numFmtId="0" fontId="6" fillId="0" borderId="18" xfId="0" applyFont="1" applyFill="1" applyBorder="1" applyAlignment="1">
      <alignment horizontal="left"/>
    </xf>
    <xf numFmtId="0" fontId="8" fillId="0" borderId="21"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0" borderId="23"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18" xfId="0" applyNumberFormat="1" applyFont="1" applyFill="1" applyBorder="1" applyAlignment="1">
      <alignment horizontal="right"/>
    </xf>
    <xf numFmtId="0" fontId="8" fillId="0" borderId="24" xfId="0" applyFont="1" applyFill="1" applyBorder="1" applyAlignment="1">
      <alignment shrinkToFit="1"/>
    </xf>
    <xf numFmtId="0" fontId="8" fillId="0" borderId="23" xfId="0" applyFont="1" applyFill="1" applyBorder="1" applyAlignment="1">
      <alignment shrinkToFit="1"/>
    </xf>
    <xf numFmtId="9" fontId="6" fillId="0" borderId="23" xfId="0" applyNumberFormat="1" applyFont="1" applyFill="1" applyBorder="1" applyAlignment="1">
      <alignment horizontal="left"/>
    </xf>
    <xf numFmtId="0" fontId="6" fillId="0" borderId="11" xfId="0" applyFont="1" applyFill="1" applyBorder="1" applyAlignment="1">
      <alignment horizontal="left"/>
    </xf>
    <xf numFmtId="0" fontId="8" fillId="0" borderId="0" xfId="0" applyFont="1" applyFill="1" applyBorder="1" applyAlignment="1">
      <alignment vertical="center" wrapText="1"/>
    </xf>
    <xf numFmtId="0" fontId="8" fillId="0" borderId="22" xfId="0" applyFont="1" applyFill="1" applyBorder="1" applyAlignment="1">
      <alignment vertical="center" wrapText="1"/>
    </xf>
    <xf numFmtId="0" fontId="6" fillId="0" borderId="10" xfId="0" applyFont="1" applyFill="1" applyBorder="1" applyAlignment="1">
      <alignment vertical="top" shrinkToFit="1"/>
    </xf>
    <xf numFmtId="0" fontId="6" fillId="0" borderId="13" xfId="0" applyFont="1" applyFill="1" applyBorder="1" applyAlignment="1">
      <alignment vertical="top" shrinkToFit="1"/>
    </xf>
    <xf numFmtId="0" fontId="6" fillId="0" borderId="12" xfId="0" applyFont="1" applyFill="1" applyBorder="1" applyAlignment="1">
      <alignment vertical="top" shrinkToFit="1"/>
    </xf>
    <xf numFmtId="0" fontId="8" fillId="0" borderId="17" xfId="0" applyFont="1" applyFill="1" applyBorder="1" applyAlignment="1">
      <alignment vertical="top" wrapText="1"/>
    </xf>
    <xf numFmtId="0" fontId="6" fillId="0" borderId="23" xfId="0" applyFont="1" applyFill="1" applyBorder="1" applyAlignment="1">
      <alignment horizontal="left"/>
    </xf>
    <xf numFmtId="0" fontId="6" fillId="0" borderId="23"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0</xdr:row>
      <xdr:rowOff>47625</xdr:rowOff>
    </xdr:from>
    <xdr:to>
      <xdr:col>8</xdr:col>
      <xdr:colOff>752475</xdr:colOff>
      <xdr:row>1</xdr:row>
      <xdr:rowOff>171450</xdr:rowOff>
    </xdr:to>
    <xdr:sp>
      <xdr:nvSpPr>
        <xdr:cNvPr id="1" name="Text Box 3"/>
        <xdr:cNvSpPr txBox="1">
          <a:spLocks noChangeArrowheads="1"/>
        </xdr:cNvSpPr>
      </xdr:nvSpPr>
      <xdr:spPr>
        <a:xfrm>
          <a:off x="6972300" y="47625"/>
          <a:ext cx="819150" cy="352425"/>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資料２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103</xdr:row>
      <xdr:rowOff>152400</xdr:rowOff>
    </xdr:from>
    <xdr:to>
      <xdr:col>21</xdr:col>
      <xdr:colOff>19050</xdr:colOff>
      <xdr:row>118</xdr:row>
      <xdr:rowOff>19050</xdr:rowOff>
    </xdr:to>
    <xdr:sp>
      <xdr:nvSpPr>
        <xdr:cNvPr id="1" name="AutoShape 4"/>
        <xdr:cNvSpPr>
          <a:spLocks/>
        </xdr:cNvSpPr>
      </xdr:nvSpPr>
      <xdr:spPr>
        <a:xfrm>
          <a:off x="266700" y="14325600"/>
          <a:ext cx="5391150" cy="2114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152400</xdr:rowOff>
    </xdr:from>
    <xdr:to>
      <xdr:col>21</xdr:col>
      <xdr:colOff>19050</xdr:colOff>
      <xdr:row>117</xdr:row>
      <xdr:rowOff>19050</xdr:rowOff>
    </xdr:to>
    <xdr:sp>
      <xdr:nvSpPr>
        <xdr:cNvPr id="1" name="AutoShape 4"/>
        <xdr:cNvSpPr>
          <a:spLocks/>
        </xdr:cNvSpPr>
      </xdr:nvSpPr>
      <xdr:spPr>
        <a:xfrm>
          <a:off x="0" y="15068550"/>
          <a:ext cx="5657850" cy="2114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106</xdr:row>
      <xdr:rowOff>152400</xdr:rowOff>
    </xdr:from>
    <xdr:to>
      <xdr:col>21</xdr:col>
      <xdr:colOff>19050</xdr:colOff>
      <xdr:row>121</xdr:row>
      <xdr:rowOff>19050</xdr:rowOff>
    </xdr:to>
    <xdr:sp>
      <xdr:nvSpPr>
        <xdr:cNvPr id="1" name="AutoShape 4"/>
        <xdr:cNvSpPr>
          <a:spLocks/>
        </xdr:cNvSpPr>
      </xdr:nvSpPr>
      <xdr:spPr>
        <a:xfrm>
          <a:off x="266700" y="14773275"/>
          <a:ext cx="5391150" cy="2114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80" zoomScaleSheetLayoutView="80" zoomScalePageLayoutView="0" workbookViewId="0" topLeftCell="A1">
      <selection activeCell="B1" sqref="B1"/>
    </sheetView>
  </sheetViews>
  <sheetFormatPr defaultColWidth="9.00390625" defaultRowHeight="13.5"/>
  <cols>
    <col min="1" max="1" width="2.00390625" style="0" customWidth="1"/>
    <col min="2" max="2" width="3.875" style="0" customWidth="1"/>
    <col min="3" max="3" width="13.625" style="0" customWidth="1"/>
    <col min="4" max="4" width="2.125" style="0" customWidth="1"/>
    <col min="5" max="5" width="38.875" style="0" customWidth="1"/>
    <col min="6" max="9" width="10.625" style="0" customWidth="1"/>
  </cols>
  <sheetData>
    <row r="1" spans="1:9" ht="18" customHeight="1">
      <c r="A1" s="210"/>
      <c r="B1" s="210"/>
      <c r="C1" s="210"/>
      <c r="D1" s="210"/>
      <c r="E1" s="210"/>
      <c r="F1" s="210"/>
      <c r="G1" s="210"/>
      <c r="H1" s="211"/>
      <c r="I1" s="210"/>
    </row>
    <row r="2" spans="1:9" ht="18" customHeight="1">
      <c r="A2" s="210"/>
      <c r="B2" s="210"/>
      <c r="C2" s="210"/>
      <c r="D2" s="210"/>
      <c r="E2" s="210"/>
      <c r="F2" s="210"/>
      <c r="G2" s="210"/>
      <c r="H2" s="211"/>
      <c r="I2" s="210"/>
    </row>
    <row r="3" spans="1:9" ht="13.5" customHeight="1">
      <c r="A3" s="210"/>
      <c r="B3" s="210"/>
      <c r="C3" s="212" t="s">
        <v>2019</v>
      </c>
      <c r="D3" s="210"/>
      <c r="E3" s="210"/>
      <c r="F3" s="210"/>
      <c r="G3" s="210"/>
      <c r="H3" s="211"/>
      <c r="I3" s="210"/>
    </row>
    <row r="4" spans="1:9" ht="9" customHeight="1" thickBot="1">
      <c r="A4" s="210"/>
      <c r="B4" s="210"/>
      <c r="C4" s="210"/>
      <c r="D4" s="210"/>
      <c r="E4" s="210"/>
      <c r="F4" s="210"/>
      <c r="G4" s="210"/>
      <c r="H4" s="211"/>
      <c r="I4" s="210"/>
    </row>
    <row r="5" spans="1:9" ht="13.5" customHeight="1">
      <c r="A5" s="210"/>
      <c r="B5" s="213"/>
      <c r="C5" s="214"/>
      <c r="D5" s="215"/>
      <c r="E5" s="214"/>
      <c r="F5" s="216"/>
      <c r="G5" s="254" t="s">
        <v>2020</v>
      </c>
      <c r="H5" s="255"/>
      <c r="I5" s="217"/>
    </row>
    <row r="6" spans="1:9" ht="18" customHeight="1">
      <c r="A6" s="210"/>
      <c r="B6" s="218"/>
      <c r="C6" s="256" t="s">
        <v>2021</v>
      </c>
      <c r="D6" s="258" t="s">
        <v>2022</v>
      </c>
      <c r="E6" s="258"/>
      <c r="F6" s="258" t="s">
        <v>2023</v>
      </c>
      <c r="G6" s="261" t="s">
        <v>2024</v>
      </c>
      <c r="H6" s="261" t="s">
        <v>2025</v>
      </c>
      <c r="I6" s="265" t="s">
        <v>2026</v>
      </c>
    </row>
    <row r="7" spans="1:9" ht="18" customHeight="1" thickBot="1">
      <c r="A7" s="210"/>
      <c r="B7" s="219"/>
      <c r="C7" s="257"/>
      <c r="D7" s="259"/>
      <c r="E7" s="259"/>
      <c r="F7" s="260"/>
      <c r="G7" s="262"/>
      <c r="H7" s="262"/>
      <c r="I7" s="266"/>
    </row>
    <row r="8" spans="1:9" ht="18" customHeight="1">
      <c r="A8" s="210"/>
      <c r="B8" s="267" t="s">
        <v>2027</v>
      </c>
      <c r="C8" s="270" t="s">
        <v>2028</v>
      </c>
      <c r="D8" s="220">
        <v>11</v>
      </c>
      <c r="E8" s="221" t="s">
        <v>2029</v>
      </c>
      <c r="F8" s="222">
        <v>1853</v>
      </c>
      <c r="G8" s="223">
        <v>924</v>
      </c>
      <c r="H8" s="223"/>
      <c r="I8" s="224">
        <f aca="true" t="shared" si="0" ref="I8:I47">F8-G8+H8</f>
        <v>929</v>
      </c>
    </row>
    <row r="9" spans="1:9" ht="18" customHeight="1">
      <c r="A9" s="210"/>
      <c r="B9" s="268"/>
      <c r="C9" s="271"/>
      <c r="D9" s="225">
        <v>12</v>
      </c>
      <c r="E9" s="226" t="s">
        <v>2030</v>
      </c>
      <c r="F9" s="227">
        <v>8</v>
      </c>
      <c r="G9" s="228"/>
      <c r="H9" s="228"/>
      <c r="I9" s="229">
        <f t="shared" si="0"/>
        <v>8</v>
      </c>
    </row>
    <row r="10" spans="1:9" ht="18" customHeight="1">
      <c r="A10" s="210"/>
      <c r="B10" s="268"/>
      <c r="C10" s="271"/>
      <c r="D10" s="225">
        <v>13</v>
      </c>
      <c r="E10" s="226" t="s">
        <v>2031</v>
      </c>
      <c r="F10" s="227">
        <v>132</v>
      </c>
      <c r="G10" s="228"/>
      <c r="H10" s="228"/>
      <c r="I10" s="229">
        <f t="shared" si="0"/>
        <v>132</v>
      </c>
    </row>
    <row r="11" spans="1:9" ht="18" customHeight="1">
      <c r="A11" s="210"/>
      <c r="B11" s="268"/>
      <c r="C11" s="271"/>
      <c r="D11" s="225">
        <v>14</v>
      </c>
      <c r="E11" s="226" t="s">
        <v>2032</v>
      </c>
      <c r="F11" s="227">
        <v>6</v>
      </c>
      <c r="G11" s="228"/>
      <c r="H11" s="228"/>
      <c r="I11" s="229">
        <f t="shared" si="0"/>
        <v>6</v>
      </c>
    </row>
    <row r="12" spans="1:9" ht="18" customHeight="1">
      <c r="A12" s="210"/>
      <c r="B12" s="268"/>
      <c r="C12" s="271"/>
      <c r="D12" s="225">
        <v>15</v>
      </c>
      <c r="E12" s="226" t="s">
        <v>2033</v>
      </c>
      <c r="F12" s="227">
        <v>376</v>
      </c>
      <c r="G12" s="228"/>
      <c r="H12" s="228"/>
      <c r="I12" s="229">
        <f t="shared" si="0"/>
        <v>376</v>
      </c>
    </row>
    <row r="13" spans="1:9" ht="18" customHeight="1">
      <c r="A13" s="210"/>
      <c r="B13" s="268"/>
      <c r="C13" s="271"/>
      <c r="D13" s="225">
        <v>16</v>
      </c>
      <c r="E13" s="226" t="s">
        <v>2034</v>
      </c>
      <c r="F13" s="227">
        <v>374</v>
      </c>
      <c r="G13" s="228"/>
      <c r="H13" s="228"/>
      <c r="I13" s="229">
        <f t="shared" si="0"/>
        <v>374</v>
      </c>
    </row>
    <row r="14" spans="1:9" ht="18" customHeight="1">
      <c r="A14" s="210"/>
      <c r="B14" s="268"/>
      <c r="C14" s="271"/>
      <c r="D14" s="225">
        <v>17</v>
      </c>
      <c r="E14" s="226" t="s">
        <v>2035</v>
      </c>
      <c r="F14" s="227">
        <v>48</v>
      </c>
      <c r="G14" s="228"/>
      <c r="H14" s="228"/>
      <c r="I14" s="229">
        <f t="shared" si="0"/>
        <v>48</v>
      </c>
    </row>
    <row r="15" spans="1:9" ht="18" customHeight="1">
      <c r="A15" s="210"/>
      <c r="B15" s="268"/>
      <c r="C15" s="271"/>
      <c r="D15" s="225">
        <v>21</v>
      </c>
      <c r="E15" s="226" t="s">
        <v>2036</v>
      </c>
      <c r="F15" s="227">
        <v>377</v>
      </c>
      <c r="G15" s="228"/>
      <c r="H15" s="228"/>
      <c r="I15" s="229">
        <f t="shared" si="0"/>
        <v>377</v>
      </c>
    </row>
    <row r="16" spans="1:9" ht="18" customHeight="1">
      <c r="A16" s="210"/>
      <c r="B16" s="268"/>
      <c r="C16" s="271"/>
      <c r="D16" s="225">
        <v>22</v>
      </c>
      <c r="E16" s="226" t="s">
        <v>2037</v>
      </c>
      <c r="F16" s="227">
        <v>573</v>
      </c>
      <c r="G16" s="228"/>
      <c r="H16" s="228"/>
      <c r="I16" s="229">
        <f t="shared" si="0"/>
        <v>573</v>
      </c>
    </row>
    <row r="17" spans="1:9" ht="18" customHeight="1">
      <c r="A17" s="210"/>
      <c r="B17" s="268"/>
      <c r="C17" s="271"/>
      <c r="D17" s="225">
        <v>23</v>
      </c>
      <c r="E17" s="226" t="s">
        <v>2038</v>
      </c>
      <c r="F17" s="227">
        <v>3409</v>
      </c>
      <c r="G17" s="228"/>
      <c r="H17" s="228"/>
      <c r="I17" s="229">
        <f t="shared" si="0"/>
        <v>3409</v>
      </c>
    </row>
    <row r="18" spans="1:9" ht="18" customHeight="1">
      <c r="A18" s="210"/>
      <c r="B18" s="268"/>
      <c r="C18" s="271"/>
      <c r="D18" s="225">
        <v>31</v>
      </c>
      <c r="E18" s="226" t="s">
        <v>2039</v>
      </c>
      <c r="F18" s="227">
        <v>21</v>
      </c>
      <c r="G18" s="228"/>
      <c r="H18" s="228"/>
      <c r="I18" s="229">
        <f t="shared" si="0"/>
        <v>21</v>
      </c>
    </row>
    <row r="19" spans="1:9" ht="18" customHeight="1">
      <c r="A19" s="210"/>
      <c r="B19" s="268"/>
      <c r="C19" s="271"/>
      <c r="D19" s="225">
        <v>33</v>
      </c>
      <c r="E19" s="226" t="s">
        <v>2040</v>
      </c>
      <c r="F19" s="227">
        <v>272</v>
      </c>
      <c r="G19" s="228"/>
      <c r="H19" s="228"/>
      <c r="I19" s="229">
        <f t="shared" si="0"/>
        <v>272</v>
      </c>
    </row>
    <row r="20" spans="1:9" ht="18" customHeight="1">
      <c r="A20" s="210"/>
      <c r="B20" s="268"/>
      <c r="C20" s="230" t="s">
        <v>2041</v>
      </c>
      <c r="D20" s="178">
        <v>43</v>
      </c>
      <c r="E20" s="226" t="s">
        <v>2042</v>
      </c>
      <c r="F20" s="227">
        <v>218</v>
      </c>
      <c r="G20" s="228"/>
      <c r="H20" s="228"/>
      <c r="I20" s="229">
        <f t="shared" si="0"/>
        <v>218</v>
      </c>
    </row>
    <row r="21" spans="1:9" ht="18" customHeight="1">
      <c r="A21" s="210"/>
      <c r="B21" s="268"/>
      <c r="C21" s="271" t="s">
        <v>2043</v>
      </c>
      <c r="D21" s="178">
        <v>51</v>
      </c>
      <c r="E21" s="226" t="s">
        <v>2044</v>
      </c>
      <c r="F21" s="227">
        <v>613</v>
      </c>
      <c r="G21" s="228"/>
      <c r="H21" s="228"/>
      <c r="I21" s="229">
        <f t="shared" si="0"/>
        <v>613</v>
      </c>
    </row>
    <row r="22" spans="1:9" ht="18" customHeight="1">
      <c r="A22" s="210"/>
      <c r="B22" s="268"/>
      <c r="C22" s="271"/>
      <c r="D22" s="178">
        <v>52</v>
      </c>
      <c r="E22" s="226" t="s">
        <v>2045</v>
      </c>
      <c r="F22" s="227">
        <v>571</v>
      </c>
      <c r="G22" s="228"/>
      <c r="H22" s="228"/>
      <c r="I22" s="229">
        <f t="shared" si="0"/>
        <v>571</v>
      </c>
    </row>
    <row r="23" spans="1:9" ht="18" customHeight="1">
      <c r="A23" s="210"/>
      <c r="B23" s="268"/>
      <c r="C23" s="271"/>
      <c r="D23" s="172">
        <v>53</v>
      </c>
      <c r="E23" s="231" t="s">
        <v>2046</v>
      </c>
      <c r="F23" s="227">
        <v>4029</v>
      </c>
      <c r="G23" s="228"/>
      <c r="H23" s="228"/>
      <c r="I23" s="229">
        <f t="shared" si="0"/>
        <v>4029</v>
      </c>
    </row>
    <row r="24" spans="1:9" ht="18" customHeight="1">
      <c r="A24" s="210"/>
      <c r="B24" s="268"/>
      <c r="C24" s="272" t="s">
        <v>2047</v>
      </c>
      <c r="D24" s="178">
        <v>71</v>
      </c>
      <c r="E24" s="226" t="s">
        <v>2048</v>
      </c>
      <c r="F24" s="233">
        <v>30</v>
      </c>
      <c r="G24" s="234">
        <v>3</v>
      </c>
      <c r="H24" s="234"/>
      <c r="I24" s="229">
        <f t="shared" si="0"/>
        <v>27</v>
      </c>
    </row>
    <row r="25" spans="1:9" ht="18" customHeight="1">
      <c r="A25" s="210"/>
      <c r="B25" s="268"/>
      <c r="C25" s="273"/>
      <c r="D25" s="178">
        <v>72</v>
      </c>
      <c r="E25" s="226" t="s">
        <v>2049</v>
      </c>
      <c r="F25" s="233">
        <v>277</v>
      </c>
      <c r="G25" s="234"/>
      <c r="H25" s="234"/>
      <c r="I25" s="229">
        <f t="shared" si="0"/>
        <v>277</v>
      </c>
    </row>
    <row r="26" spans="1:9" ht="18" customHeight="1">
      <c r="A26" s="210"/>
      <c r="B26" s="268"/>
      <c r="C26" s="273"/>
      <c r="D26" s="178">
        <v>73</v>
      </c>
      <c r="E26" s="226" t="s">
        <v>2050</v>
      </c>
      <c r="F26" s="233">
        <v>90</v>
      </c>
      <c r="G26" s="234"/>
      <c r="H26" s="234"/>
      <c r="I26" s="229">
        <f t="shared" si="0"/>
        <v>90</v>
      </c>
    </row>
    <row r="27" spans="1:9" ht="18" customHeight="1">
      <c r="A27" s="210"/>
      <c r="B27" s="268"/>
      <c r="C27" s="273"/>
      <c r="D27" s="178">
        <v>32</v>
      </c>
      <c r="E27" s="226" t="s">
        <v>2051</v>
      </c>
      <c r="F27" s="227">
        <v>41</v>
      </c>
      <c r="G27" s="234"/>
      <c r="H27" s="234"/>
      <c r="I27" s="229">
        <f t="shared" si="0"/>
        <v>41</v>
      </c>
    </row>
    <row r="28" spans="1:9" ht="18" customHeight="1">
      <c r="A28" s="210"/>
      <c r="B28" s="268"/>
      <c r="C28" s="273"/>
      <c r="D28" s="178">
        <v>38</v>
      </c>
      <c r="E28" s="226" t="s">
        <v>2052</v>
      </c>
      <c r="F28" s="233">
        <v>39</v>
      </c>
      <c r="G28" s="234">
        <v>2</v>
      </c>
      <c r="H28" s="234"/>
      <c r="I28" s="229">
        <f t="shared" si="0"/>
        <v>37</v>
      </c>
    </row>
    <row r="29" spans="1:9" ht="18" customHeight="1">
      <c r="A29" s="210"/>
      <c r="B29" s="268"/>
      <c r="C29" s="273"/>
      <c r="D29" s="178">
        <v>36</v>
      </c>
      <c r="E29" s="226" t="s">
        <v>2053</v>
      </c>
      <c r="F29" s="233">
        <v>13</v>
      </c>
      <c r="G29" s="234"/>
      <c r="H29" s="234"/>
      <c r="I29" s="229">
        <f t="shared" si="0"/>
        <v>13</v>
      </c>
    </row>
    <row r="30" spans="1:9" ht="18" customHeight="1" thickBot="1">
      <c r="A30" s="210"/>
      <c r="B30" s="269"/>
      <c r="C30" s="274"/>
      <c r="D30" s="235">
        <v>54</v>
      </c>
      <c r="E30" s="236" t="s">
        <v>2054</v>
      </c>
      <c r="F30" s="237">
        <v>506</v>
      </c>
      <c r="G30" s="238"/>
      <c r="H30" s="238"/>
      <c r="I30" s="239">
        <f t="shared" si="0"/>
        <v>506</v>
      </c>
    </row>
    <row r="31" spans="1:9" ht="18" customHeight="1">
      <c r="A31" s="210"/>
      <c r="B31" s="267" t="s">
        <v>2055</v>
      </c>
      <c r="C31" s="275" t="s">
        <v>2056</v>
      </c>
      <c r="D31" s="240">
        <v>61</v>
      </c>
      <c r="E31" s="241" t="s">
        <v>2057</v>
      </c>
      <c r="F31" s="242">
        <v>19</v>
      </c>
      <c r="G31" s="243">
        <v>6</v>
      </c>
      <c r="H31" s="243"/>
      <c r="I31" s="244">
        <f t="shared" si="0"/>
        <v>13</v>
      </c>
    </row>
    <row r="32" spans="1:9" ht="18" customHeight="1">
      <c r="A32" s="210"/>
      <c r="B32" s="268"/>
      <c r="C32" s="276"/>
      <c r="D32" s="178">
        <v>62</v>
      </c>
      <c r="E32" s="226" t="s">
        <v>2058</v>
      </c>
      <c r="F32" s="233">
        <v>8</v>
      </c>
      <c r="G32" s="234"/>
      <c r="H32" s="234"/>
      <c r="I32" s="229">
        <f t="shared" si="0"/>
        <v>8</v>
      </c>
    </row>
    <row r="33" spans="1:9" ht="18" customHeight="1">
      <c r="A33" s="210"/>
      <c r="B33" s="268"/>
      <c r="C33" s="276"/>
      <c r="D33" s="178">
        <v>63</v>
      </c>
      <c r="E33" s="226" t="s">
        <v>2059</v>
      </c>
      <c r="F33" s="233">
        <v>131</v>
      </c>
      <c r="G33" s="234"/>
      <c r="H33" s="234"/>
      <c r="I33" s="229">
        <f t="shared" si="0"/>
        <v>131</v>
      </c>
    </row>
    <row r="34" spans="1:9" ht="18" customHeight="1">
      <c r="A34" s="210"/>
      <c r="B34" s="268"/>
      <c r="C34" s="276"/>
      <c r="D34" s="178">
        <v>64</v>
      </c>
      <c r="E34" s="226" t="s">
        <v>2060</v>
      </c>
      <c r="F34" s="233">
        <v>5</v>
      </c>
      <c r="G34" s="234"/>
      <c r="H34" s="234"/>
      <c r="I34" s="229">
        <f t="shared" si="0"/>
        <v>5</v>
      </c>
    </row>
    <row r="35" spans="1:9" ht="18" customHeight="1">
      <c r="A35" s="210"/>
      <c r="B35" s="268"/>
      <c r="C35" s="276"/>
      <c r="D35" s="245">
        <v>65</v>
      </c>
      <c r="E35" s="226" t="s">
        <v>2061</v>
      </c>
      <c r="F35" s="233">
        <v>24</v>
      </c>
      <c r="G35" s="234"/>
      <c r="H35" s="234"/>
      <c r="I35" s="229">
        <f t="shared" si="0"/>
        <v>24</v>
      </c>
    </row>
    <row r="36" spans="1:9" ht="18" customHeight="1">
      <c r="A36" s="210"/>
      <c r="B36" s="268"/>
      <c r="C36" s="276"/>
      <c r="D36" s="245">
        <v>66</v>
      </c>
      <c r="E36" s="226" t="s">
        <v>2062</v>
      </c>
      <c r="F36" s="233">
        <v>23</v>
      </c>
      <c r="G36" s="234"/>
      <c r="H36" s="234"/>
      <c r="I36" s="229">
        <f t="shared" si="0"/>
        <v>23</v>
      </c>
    </row>
    <row r="37" spans="1:9" ht="18" customHeight="1">
      <c r="A37" s="210"/>
      <c r="B37" s="268"/>
      <c r="C37" s="276"/>
      <c r="D37" s="245">
        <v>67</v>
      </c>
      <c r="E37" s="226" t="s">
        <v>2063</v>
      </c>
      <c r="F37" s="233">
        <v>48</v>
      </c>
      <c r="G37" s="234"/>
      <c r="H37" s="234"/>
      <c r="I37" s="229">
        <f t="shared" si="0"/>
        <v>48</v>
      </c>
    </row>
    <row r="38" spans="1:9" ht="18" customHeight="1">
      <c r="A38" s="210"/>
      <c r="B38" s="268"/>
      <c r="C38" s="276"/>
      <c r="D38" s="245">
        <v>24</v>
      </c>
      <c r="E38" s="226" t="s">
        <v>2064</v>
      </c>
      <c r="F38" s="233">
        <v>152</v>
      </c>
      <c r="G38" s="234"/>
      <c r="H38" s="234"/>
      <c r="I38" s="229">
        <f t="shared" si="0"/>
        <v>152</v>
      </c>
    </row>
    <row r="39" spans="1:9" ht="18" customHeight="1">
      <c r="A39" s="210"/>
      <c r="B39" s="268"/>
      <c r="C39" s="276"/>
      <c r="D39" s="178">
        <v>25</v>
      </c>
      <c r="E39" s="226" t="s">
        <v>2065</v>
      </c>
      <c r="F39" s="233">
        <v>228</v>
      </c>
      <c r="G39" s="234"/>
      <c r="H39" s="234"/>
      <c r="I39" s="229">
        <f t="shared" si="0"/>
        <v>228</v>
      </c>
    </row>
    <row r="40" spans="1:9" ht="18" customHeight="1">
      <c r="A40" s="210"/>
      <c r="B40" s="268"/>
      <c r="C40" s="276"/>
      <c r="D40" s="178">
        <v>26</v>
      </c>
      <c r="E40" s="226" t="s">
        <v>2066</v>
      </c>
      <c r="F40" s="233">
        <v>1352</v>
      </c>
      <c r="G40" s="228"/>
      <c r="H40" s="228"/>
      <c r="I40" s="229">
        <f t="shared" si="0"/>
        <v>1352</v>
      </c>
    </row>
    <row r="41" spans="1:9" ht="18" customHeight="1">
      <c r="A41" s="210"/>
      <c r="B41" s="268"/>
      <c r="C41" s="276"/>
      <c r="D41" s="178">
        <v>34</v>
      </c>
      <c r="E41" s="226" t="s">
        <v>2067</v>
      </c>
      <c r="F41" s="233">
        <v>21</v>
      </c>
      <c r="G41" s="234"/>
      <c r="H41" s="234"/>
      <c r="I41" s="229">
        <f t="shared" si="0"/>
        <v>21</v>
      </c>
    </row>
    <row r="42" spans="1:9" ht="18" customHeight="1">
      <c r="A42" s="210"/>
      <c r="B42" s="268"/>
      <c r="C42" s="277"/>
      <c r="D42" s="178">
        <v>35</v>
      </c>
      <c r="E42" s="226" t="s">
        <v>2068</v>
      </c>
      <c r="F42" s="233">
        <v>81</v>
      </c>
      <c r="G42" s="234"/>
      <c r="H42" s="234"/>
      <c r="I42" s="229">
        <f t="shared" si="0"/>
        <v>81</v>
      </c>
    </row>
    <row r="43" spans="1:9" ht="18" customHeight="1">
      <c r="A43" s="210"/>
      <c r="B43" s="268"/>
      <c r="C43" s="232" t="s">
        <v>2069</v>
      </c>
      <c r="D43" s="178">
        <v>46</v>
      </c>
      <c r="E43" s="226" t="s">
        <v>2070</v>
      </c>
      <c r="F43" s="233">
        <v>3</v>
      </c>
      <c r="G43" s="234"/>
      <c r="H43" s="234"/>
      <c r="I43" s="229">
        <f t="shared" si="0"/>
        <v>3</v>
      </c>
    </row>
    <row r="44" spans="1:9" ht="18" customHeight="1">
      <c r="A44" s="210"/>
      <c r="B44" s="268"/>
      <c r="C44" s="278" t="s">
        <v>2071</v>
      </c>
      <c r="D44" s="178">
        <v>74</v>
      </c>
      <c r="E44" s="226" t="s">
        <v>2072</v>
      </c>
      <c r="F44" s="233">
        <v>115</v>
      </c>
      <c r="G44" s="234"/>
      <c r="H44" s="234"/>
      <c r="I44" s="229">
        <f t="shared" si="0"/>
        <v>115</v>
      </c>
    </row>
    <row r="45" spans="1:9" ht="18" customHeight="1">
      <c r="A45" s="210"/>
      <c r="B45" s="268"/>
      <c r="C45" s="279"/>
      <c r="D45" s="178">
        <v>75</v>
      </c>
      <c r="E45" s="226" t="s">
        <v>2073</v>
      </c>
      <c r="F45" s="233">
        <v>30</v>
      </c>
      <c r="G45" s="234"/>
      <c r="H45" s="234"/>
      <c r="I45" s="229">
        <f t="shared" si="0"/>
        <v>30</v>
      </c>
    </row>
    <row r="46" spans="1:9" ht="18" customHeight="1">
      <c r="A46" s="210"/>
      <c r="B46" s="268"/>
      <c r="C46" s="279"/>
      <c r="D46" s="178">
        <v>37</v>
      </c>
      <c r="E46" s="226" t="s">
        <v>2074</v>
      </c>
      <c r="F46" s="233">
        <v>15</v>
      </c>
      <c r="G46" s="234"/>
      <c r="H46" s="234"/>
      <c r="I46" s="229">
        <f t="shared" si="0"/>
        <v>15</v>
      </c>
    </row>
    <row r="47" spans="1:9" ht="18" customHeight="1" thickBot="1">
      <c r="A47" s="210"/>
      <c r="B47" s="268"/>
      <c r="C47" s="280"/>
      <c r="D47" s="178">
        <v>39</v>
      </c>
      <c r="E47" s="226" t="s">
        <v>2075</v>
      </c>
      <c r="F47" s="233">
        <v>14</v>
      </c>
      <c r="G47" s="234">
        <v>2</v>
      </c>
      <c r="H47" s="234"/>
      <c r="I47" s="229">
        <f t="shared" si="0"/>
        <v>12</v>
      </c>
    </row>
    <row r="48" spans="1:9" ht="27" customHeight="1" thickBot="1">
      <c r="A48" s="210"/>
      <c r="B48" s="246" t="s">
        <v>2076</v>
      </c>
      <c r="C48" s="247" t="s">
        <v>2077</v>
      </c>
      <c r="D48" s="248">
        <v>59</v>
      </c>
      <c r="E48" s="249" t="s">
        <v>2078</v>
      </c>
      <c r="F48" s="250">
        <v>50</v>
      </c>
      <c r="G48" s="251"/>
      <c r="H48" s="251"/>
      <c r="I48" s="252">
        <f>F48-G48+H48</f>
        <v>50</v>
      </c>
    </row>
    <row r="49" spans="1:9" ht="18" customHeight="1" thickBot="1">
      <c r="A49" s="210"/>
      <c r="B49" s="253"/>
      <c r="C49" s="263" t="s">
        <v>2079</v>
      </c>
      <c r="D49" s="264"/>
      <c r="E49" s="264"/>
      <c r="F49" s="250">
        <f>SUM(F8:F48)</f>
        <v>16195</v>
      </c>
      <c r="G49" s="251">
        <f>SUM(G8:G48)</f>
        <v>937</v>
      </c>
      <c r="H49" s="251">
        <f>SUM(H8:H48)</f>
        <v>0</v>
      </c>
      <c r="I49" s="252">
        <f>F49-G49+H49</f>
        <v>15258</v>
      </c>
    </row>
  </sheetData>
  <sheetProtection/>
  <mergeCells count="15">
    <mergeCell ref="C49:E49"/>
    <mergeCell ref="I6:I7"/>
    <mergeCell ref="B8:B30"/>
    <mergeCell ref="C8:C19"/>
    <mergeCell ref="C21:C23"/>
    <mergeCell ref="C24:C30"/>
    <mergeCell ref="B31:B47"/>
    <mergeCell ref="C31:C42"/>
    <mergeCell ref="C44:C47"/>
    <mergeCell ref="G5:H5"/>
    <mergeCell ref="C6:C7"/>
    <mergeCell ref="D6:E7"/>
    <mergeCell ref="F6:F7"/>
    <mergeCell ref="G6:G7"/>
    <mergeCell ref="H6:H7"/>
  </mergeCells>
  <printOptions/>
  <pageMargins left="0.7" right="0.7" top="0.75" bottom="0.75" header="0.3" footer="0.3"/>
  <pageSetup horizontalDpi="600" verticalDpi="600" orientation="portrait" paperSize="9" scale="85" r:id="rId2"/>
  <drawing r:id="rId1"/>
</worksheet>
</file>

<file path=xl/worksheets/sheet10.xml><?xml version="1.0" encoding="utf-8"?>
<worksheet xmlns="http://schemas.openxmlformats.org/spreadsheetml/2006/main" xmlns:r="http://schemas.openxmlformats.org/officeDocument/2006/relationships">
  <dimension ref="A1:AO38"/>
  <sheetViews>
    <sheetView view="pageBreakPreview" zoomScale="75" zoomScaleNormal="75" zoomScaleSheetLayoutView="75" zoomScalePageLayoutView="0" workbookViewId="0" topLeftCell="A1">
      <selection activeCell="T19" sqref="T19"/>
    </sheetView>
  </sheetViews>
  <sheetFormatPr defaultColWidth="9.00390625" defaultRowHeight="13.5"/>
  <cols>
    <col min="1" max="1" width="4.625" style="10" customWidth="1"/>
    <col min="2" max="2" width="7.50390625" style="10" customWidth="1"/>
    <col min="3" max="3" width="28.00390625" style="10" customWidth="1"/>
    <col min="4" max="4" width="2.375" style="10" customWidth="1"/>
    <col min="5" max="5" width="2.625" style="10" customWidth="1"/>
    <col min="6" max="8" width="2.375" style="10" customWidth="1"/>
    <col min="9" max="10" width="2.25390625" style="10" customWidth="1"/>
    <col min="11" max="11" width="2.375" style="18" customWidth="1"/>
    <col min="12" max="12" width="5.125" style="18" customWidth="1"/>
    <col min="13" max="14" width="2.375" style="18" customWidth="1"/>
    <col min="15" max="15" width="2.25390625" style="18" customWidth="1"/>
    <col min="16" max="16" width="2.50390625" style="18" customWidth="1"/>
    <col min="17" max="21" width="2.375" style="10" customWidth="1"/>
    <col min="22" max="22" width="2.625" style="10" customWidth="1"/>
    <col min="23" max="28" width="2.375" style="10" customWidth="1"/>
    <col min="29" max="29" width="2.875" style="10" customWidth="1"/>
    <col min="30" max="30" width="2.375" style="10" customWidth="1"/>
    <col min="31" max="31" width="1.75390625" style="10" customWidth="1"/>
    <col min="32" max="32" width="1.4921875" style="10" customWidth="1"/>
    <col min="33" max="34" width="2.375" style="10" customWidth="1"/>
    <col min="35" max="35" width="2.125" style="10" customWidth="1"/>
    <col min="36" max="36" width="2.25390625" style="10" customWidth="1"/>
    <col min="37" max="38" width="2.125" style="10" customWidth="1"/>
    <col min="39" max="39" width="1.75390625" style="10" customWidth="1"/>
    <col min="40" max="41" width="7.625" style="10" customWidth="1"/>
    <col min="42" max="42" width="2.75390625" style="10" customWidth="1"/>
    <col min="43" max="16384" width="9.00390625" style="10" customWidth="1"/>
  </cols>
  <sheetData>
    <row r="1" ht="17.25" customHeight="1">
      <c r="A1" s="20" t="s">
        <v>1038</v>
      </c>
    </row>
    <row r="2" spans="1:2" ht="17.25">
      <c r="A2" s="20"/>
      <c r="B2" s="20" t="s">
        <v>1000</v>
      </c>
    </row>
    <row r="4" spans="1:41" ht="18" customHeight="1">
      <c r="A4" s="21" t="s">
        <v>1039</v>
      </c>
      <c r="B4" s="22"/>
      <c r="C4" s="23" t="s">
        <v>1265</v>
      </c>
      <c r="D4" s="24"/>
      <c r="E4" s="25"/>
      <c r="F4" s="25"/>
      <c r="G4" s="25"/>
      <c r="H4" s="25"/>
      <c r="I4" s="25"/>
      <c r="J4" s="25"/>
      <c r="K4" s="26"/>
      <c r="L4" s="26"/>
      <c r="M4" s="26"/>
      <c r="N4" s="26"/>
      <c r="O4" s="26"/>
      <c r="P4" s="26"/>
      <c r="Q4" s="25"/>
      <c r="R4" s="25"/>
      <c r="S4" s="25"/>
      <c r="T4" s="27" t="s">
        <v>1266</v>
      </c>
      <c r="U4" s="25"/>
      <c r="V4" s="25"/>
      <c r="W4" s="25"/>
      <c r="X4" s="25"/>
      <c r="Y4" s="25"/>
      <c r="Z4" s="25"/>
      <c r="AA4" s="25"/>
      <c r="AB4" s="25"/>
      <c r="AC4" s="25"/>
      <c r="AD4" s="25"/>
      <c r="AE4" s="25"/>
      <c r="AF4" s="25"/>
      <c r="AG4" s="25"/>
      <c r="AH4" s="25"/>
      <c r="AI4" s="25"/>
      <c r="AJ4" s="25"/>
      <c r="AK4" s="25"/>
      <c r="AL4" s="25"/>
      <c r="AM4" s="25"/>
      <c r="AN4" s="29" t="s">
        <v>1267</v>
      </c>
      <c r="AO4" s="29" t="s">
        <v>1268</v>
      </c>
    </row>
    <row r="5" spans="1:41" ht="18" customHeight="1">
      <c r="A5" s="31" t="s">
        <v>1269</v>
      </c>
      <c r="B5" s="32" t="s">
        <v>1270</v>
      </c>
      <c r="C5" s="33"/>
      <c r="D5" s="34"/>
      <c r="E5" s="35"/>
      <c r="F5" s="35"/>
      <c r="G5" s="35"/>
      <c r="H5" s="35"/>
      <c r="I5" s="35"/>
      <c r="J5" s="35"/>
      <c r="K5" s="36"/>
      <c r="L5" s="36"/>
      <c r="M5" s="36"/>
      <c r="N5" s="36"/>
      <c r="O5" s="36"/>
      <c r="P5" s="36"/>
      <c r="Q5" s="35"/>
      <c r="R5" s="35"/>
      <c r="S5" s="35"/>
      <c r="T5" s="35"/>
      <c r="U5" s="35"/>
      <c r="V5" s="35"/>
      <c r="W5" s="35"/>
      <c r="X5" s="35"/>
      <c r="Y5" s="35"/>
      <c r="Z5" s="35"/>
      <c r="AA5" s="35"/>
      <c r="AB5" s="35"/>
      <c r="AC5" s="35"/>
      <c r="AD5" s="35"/>
      <c r="AE5" s="35"/>
      <c r="AF5" s="35"/>
      <c r="AG5" s="35"/>
      <c r="AH5" s="35"/>
      <c r="AI5" s="35"/>
      <c r="AJ5" s="35"/>
      <c r="AK5" s="35"/>
      <c r="AL5" s="35"/>
      <c r="AM5" s="35"/>
      <c r="AN5" s="38" t="s">
        <v>1271</v>
      </c>
      <c r="AO5" s="38" t="s">
        <v>1272</v>
      </c>
    </row>
    <row r="6" spans="1:41" ht="18" customHeight="1">
      <c r="A6" s="39">
        <v>71</v>
      </c>
      <c r="B6" s="40">
        <v>1111</v>
      </c>
      <c r="C6" s="135" t="s">
        <v>1001</v>
      </c>
      <c r="D6" s="136" t="s">
        <v>1002</v>
      </c>
      <c r="E6" s="137"/>
      <c r="F6" s="137"/>
      <c r="G6" s="137"/>
      <c r="H6" s="137"/>
      <c r="I6" s="26"/>
      <c r="J6" s="25"/>
      <c r="K6" s="26"/>
      <c r="L6" s="44"/>
      <c r="M6" s="138" t="s">
        <v>1003</v>
      </c>
      <c r="N6" s="101"/>
      <c r="O6" s="52"/>
      <c r="P6" s="52"/>
      <c r="Q6" s="52"/>
      <c r="R6" s="52"/>
      <c r="S6" s="139"/>
      <c r="T6" s="139"/>
      <c r="U6" s="139"/>
      <c r="V6" s="355">
        <v>1000</v>
      </c>
      <c r="W6" s="355"/>
      <c r="X6" s="52" t="s">
        <v>1272</v>
      </c>
      <c r="Y6" s="52"/>
      <c r="Z6" s="52"/>
      <c r="AA6" s="139"/>
      <c r="AB6" s="358"/>
      <c r="AC6" s="358"/>
      <c r="AD6" s="52"/>
      <c r="AE6" s="52"/>
      <c r="AF6" s="52"/>
      <c r="AG6" s="52"/>
      <c r="AH6" s="52"/>
      <c r="AI6" s="52"/>
      <c r="AJ6" s="101"/>
      <c r="AK6" s="101"/>
      <c r="AL6" s="101"/>
      <c r="AM6" s="104"/>
      <c r="AN6" s="45">
        <f>V6</f>
        <v>1000</v>
      </c>
      <c r="AO6" s="46" t="s">
        <v>1004</v>
      </c>
    </row>
    <row r="7" spans="1:41" ht="18" customHeight="1">
      <c r="A7" s="39">
        <v>71</v>
      </c>
      <c r="B7" s="39">
        <v>1121</v>
      </c>
      <c r="C7" s="135" t="s">
        <v>1005</v>
      </c>
      <c r="D7" s="110"/>
      <c r="E7" s="141"/>
      <c r="F7" s="141"/>
      <c r="G7" s="141"/>
      <c r="H7" s="141"/>
      <c r="I7" s="48"/>
      <c r="J7" s="48"/>
      <c r="K7" s="48"/>
      <c r="L7" s="51"/>
      <c r="M7" s="88" t="s">
        <v>1006</v>
      </c>
      <c r="N7" s="48"/>
      <c r="O7" s="48"/>
      <c r="P7" s="48"/>
      <c r="Q7" s="48"/>
      <c r="R7" s="48"/>
      <c r="S7" s="70"/>
      <c r="T7" s="70"/>
      <c r="U7" s="70"/>
      <c r="V7" s="356">
        <v>381</v>
      </c>
      <c r="W7" s="356"/>
      <c r="X7" s="48" t="s">
        <v>1272</v>
      </c>
      <c r="Y7" s="16"/>
      <c r="Z7" s="52"/>
      <c r="AA7" s="52"/>
      <c r="AB7" s="358"/>
      <c r="AC7" s="358"/>
      <c r="AD7" s="52"/>
      <c r="AE7" s="142"/>
      <c r="AF7" s="52"/>
      <c r="AG7" s="52"/>
      <c r="AH7" s="52"/>
      <c r="AI7" s="142"/>
      <c r="AJ7" s="101"/>
      <c r="AK7" s="101"/>
      <c r="AL7" s="101"/>
      <c r="AM7" s="104"/>
      <c r="AN7" s="45">
        <f>V7</f>
        <v>381</v>
      </c>
      <c r="AO7" s="82" t="s">
        <v>1276</v>
      </c>
    </row>
    <row r="8" spans="1:41" ht="18" customHeight="1">
      <c r="A8" s="39">
        <v>71</v>
      </c>
      <c r="B8" s="39">
        <v>1131</v>
      </c>
      <c r="C8" s="135" t="s">
        <v>1007</v>
      </c>
      <c r="D8" s="143"/>
      <c r="E8" s="141"/>
      <c r="F8" s="141"/>
      <c r="G8" s="141"/>
      <c r="H8" s="141"/>
      <c r="I8" s="48"/>
      <c r="J8" s="48"/>
      <c r="K8" s="48"/>
      <c r="L8" s="51"/>
      <c r="M8" s="144" t="s">
        <v>1008</v>
      </c>
      <c r="N8" s="145"/>
      <c r="O8" s="145"/>
      <c r="P8" s="145"/>
      <c r="Q8" s="146"/>
      <c r="R8" s="146"/>
      <c r="S8" s="25"/>
      <c r="T8" s="25"/>
      <c r="U8" s="26"/>
      <c r="V8" s="351">
        <v>580</v>
      </c>
      <c r="W8" s="351"/>
      <c r="X8" s="26" t="s">
        <v>1272</v>
      </c>
      <c r="Y8" s="78"/>
      <c r="Z8" s="55"/>
      <c r="AA8" s="139"/>
      <c r="AB8" s="358"/>
      <c r="AC8" s="358"/>
      <c r="AD8" s="52"/>
      <c r="AE8" s="54"/>
      <c r="AF8" s="55"/>
      <c r="AG8" s="52"/>
      <c r="AH8" s="52"/>
      <c r="AI8" s="56"/>
      <c r="AJ8" s="300"/>
      <c r="AK8" s="298"/>
      <c r="AL8" s="101"/>
      <c r="AM8" s="63"/>
      <c r="AN8" s="45">
        <f>V8</f>
        <v>580</v>
      </c>
      <c r="AO8" s="46"/>
    </row>
    <row r="9" spans="1:41" ht="18" customHeight="1">
      <c r="A9" s="39">
        <v>71</v>
      </c>
      <c r="B9" s="39">
        <v>1141</v>
      </c>
      <c r="C9" s="135" t="s">
        <v>1009</v>
      </c>
      <c r="D9" s="147"/>
      <c r="E9" s="148"/>
      <c r="F9" s="148"/>
      <c r="G9" s="148"/>
      <c r="H9" s="148"/>
      <c r="I9" s="36"/>
      <c r="J9" s="36"/>
      <c r="K9" s="36"/>
      <c r="L9" s="62"/>
      <c r="M9" s="138" t="s">
        <v>1010</v>
      </c>
      <c r="N9" s="52"/>
      <c r="O9" s="52"/>
      <c r="P9" s="52"/>
      <c r="Q9" s="139"/>
      <c r="R9" s="139"/>
      <c r="S9" s="101"/>
      <c r="T9" s="101"/>
      <c r="U9" s="52"/>
      <c r="V9" s="358">
        <v>780</v>
      </c>
      <c r="W9" s="358"/>
      <c r="X9" s="52" t="s">
        <v>1272</v>
      </c>
      <c r="Y9" s="54"/>
      <c r="Z9" s="117"/>
      <c r="AA9" s="95"/>
      <c r="AB9" s="357"/>
      <c r="AC9" s="357"/>
      <c r="AD9" s="36"/>
      <c r="AE9" s="66"/>
      <c r="AF9" s="117"/>
      <c r="AG9" s="36"/>
      <c r="AH9" s="36"/>
      <c r="AI9" s="119"/>
      <c r="AJ9" s="35"/>
      <c r="AK9" s="35"/>
      <c r="AL9" s="35"/>
      <c r="AM9" s="118"/>
      <c r="AN9" s="58">
        <f>V9</f>
        <v>780</v>
      </c>
      <c r="AO9" s="125"/>
    </row>
    <row r="10" spans="1:41" ht="18" customHeight="1">
      <c r="A10" s="39">
        <v>71</v>
      </c>
      <c r="B10" s="39">
        <v>6136</v>
      </c>
      <c r="C10" s="135" t="s">
        <v>1040</v>
      </c>
      <c r="D10" s="147"/>
      <c r="E10" s="117" t="s">
        <v>1041</v>
      </c>
      <c r="F10" s="148"/>
      <c r="G10" s="148"/>
      <c r="H10" s="148"/>
      <c r="I10" s="36"/>
      <c r="J10" s="36"/>
      <c r="K10" s="36"/>
      <c r="L10" s="36"/>
      <c r="M10" s="36"/>
      <c r="N10" s="36"/>
      <c r="O10" s="36"/>
      <c r="P10" s="36"/>
      <c r="Q10" s="95"/>
      <c r="R10" s="95"/>
      <c r="S10" s="35"/>
      <c r="T10" s="35"/>
      <c r="U10" s="36"/>
      <c r="V10" s="149"/>
      <c r="W10" s="149"/>
      <c r="X10" s="95"/>
      <c r="Y10" s="66"/>
      <c r="Z10" s="150"/>
      <c r="AA10" s="36"/>
      <c r="AB10" s="36"/>
      <c r="AC10" s="66"/>
      <c r="AD10" s="35"/>
      <c r="AE10" s="35"/>
      <c r="AF10" s="35"/>
      <c r="AG10" s="36"/>
      <c r="AH10" s="360">
        <v>610</v>
      </c>
      <c r="AI10" s="360"/>
      <c r="AJ10" s="36" t="s">
        <v>1011</v>
      </c>
      <c r="AK10" s="61"/>
      <c r="AL10" s="151"/>
      <c r="AM10" s="62"/>
      <c r="AN10" s="93">
        <f>AH10</f>
        <v>610</v>
      </c>
      <c r="AO10" s="46" t="s">
        <v>1004</v>
      </c>
    </row>
    <row r="11" spans="1:41" ht="18" customHeight="1">
      <c r="A11" s="39">
        <v>71</v>
      </c>
      <c r="B11" s="39">
        <v>2111</v>
      </c>
      <c r="C11" s="135" t="s">
        <v>1012</v>
      </c>
      <c r="D11" s="152" t="s">
        <v>1013</v>
      </c>
      <c r="E11" s="153"/>
      <c r="F11" s="153"/>
      <c r="G11" s="153"/>
      <c r="H11" s="154"/>
      <c r="I11" s="133"/>
      <c r="J11" s="52"/>
      <c r="K11" s="52"/>
      <c r="L11" s="52"/>
      <c r="M11" s="52"/>
      <c r="N11" s="52"/>
      <c r="O11" s="52"/>
      <c r="P11" s="52"/>
      <c r="Q11" s="54"/>
      <c r="R11" s="52"/>
      <c r="S11" s="139"/>
      <c r="T11" s="139"/>
      <c r="U11" s="139"/>
      <c r="V11" s="359">
        <v>2760</v>
      </c>
      <c r="W11" s="359"/>
      <c r="X11" s="52" t="s">
        <v>1272</v>
      </c>
      <c r="Y11" s="54"/>
      <c r="Z11" s="55"/>
      <c r="AA11" s="139"/>
      <c r="AB11" s="358"/>
      <c r="AC11" s="358"/>
      <c r="AD11" s="52"/>
      <c r="AE11" s="54"/>
      <c r="AF11" s="55"/>
      <c r="AG11" s="52"/>
      <c r="AH11" s="52"/>
      <c r="AI11" s="142"/>
      <c r="AJ11" s="101"/>
      <c r="AK11" s="101"/>
      <c r="AL11" s="101"/>
      <c r="AM11" s="63"/>
      <c r="AN11" s="58">
        <f>V11</f>
        <v>2760</v>
      </c>
      <c r="AO11" s="107" t="s">
        <v>1004</v>
      </c>
    </row>
    <row r="12" spans="1:41" ht="18" customHeight="1">
      <c r="A12" s="39">
        <v>71</v>
      </c>
      <c r="B12" s="39">
        <v>6101</v>
      </c>
      <c r="C12" s="135" t="s">
        <v>1014</v>
      </c>
      <c r="D12" s="136" t="s">
        <v>1042</v>
      </c>
      <c r="E12" s="155"/>
      <c r="F12" s="137"/>
      <c r="G12" s="137"/>
      <c r="H12" s="137"/>
      <c r="I12" s="26"/>
      <c r="J12" s="26"/>
      <c r="K12" s="26"/>
      <c r="L12" s="44"/>
      <c r="M12" s="133" t="s">
        <v>1043</v>
      </c>
      <c r="N12" s="52"/>
      <c r="O12" s="36"/>
      <c r="P12" s="36"/>
      <c r="Q12" s="95"/>
      <c r="R12" s="95"/>
      <c r="S12" s="35"/>
      <c r="T12" s="35"/>
      <c r="U12" s="36"/>
      <c r="V12" s="149"/>
      <c r="W12" s="149"/>
      <c r="X12" s="95"/>
      <c r="Y12" s="66"/>
      <c r="Z12" s="156"/>
      <c r="AA12" s="52"/>
      <c r="AB12" s="52"/>
      <c r="AC12" s="54"/>
      <c r="AD12" s="101"/>
      <c r="AE12" s="101"/>
      <c r="AF12" s="101"/>
      <c r="AG12" s="52"/>
      <c r="AH12" s="359">
        <v>12</v>
      </c>
      <c r="AI12" s="359"/>
      <c r="AJ12" s="52" t="s">
        <v>1011</v>
      </c>
      <c r="AK12" s="56"/>
      <c r="AL12" s="53"/>
      <c r="AM12" s="104"/>
      <c r="AN12" s="58">
        <f aca="true" t="shared" si="0" ref="AN12:AN25">AH12</f>
        <v>12</v>
      </c>
      <c r="AO12" s="82" t="s">
        <v>1015</v>
      </c>
    </row>
    <row r="13" spans="1:41" ht="18" customHeight="1">
      <c r="A13" s="39">
        <v>71</v>
      </c>
      <c r="B13" s="39">
        <v>6102</v>
      </c>
      <c r="C13" s="135" t="s">
        <v>1016</v>
      </c>
      <c r="D13" s="147"/>
      <c r="E13" s="117"/>
      <c r="F13" s="148"/>
      <c r="G13" s="148"/>
      <c r="H13" s="148"/>
      <c r="I13" s="36"/>
      <c r="J13" s="36"/>
      <c r="K13" s="36"/>
      <c r="L13" s="62"/>
      <c r="M13" s="133" t="s">
        <v>1044</v>
      </c>
      <c r="N13" s="52"/>
      <c r="O13" s="36"/>
      <c r="P13" s="36"/>
      <c r="Q13" s="95"/>
      <c r="R13" s="95"/>
      <c r="S13" s="35"/>
      <c r="T13" s="35"/>
      <c r="U13" s="36"/>
      <c r="V13" s="149"/>
      <c r="W13" s="149"/>
      <c r="X13" s="95"/>
      <c r="Y13" s="66"/>
      <c r="Z13" s="156"/>
      <c r="AA13" s="52"/>
      <c r="AB13" s="52"/>
      <c r="AC13" s="54"/>
      <c r="AD13" s="101"/>
      <c r="AE13" s="101"/>
      <c r="AF13" s="101"/>
      <c r="AG13" s="52"/>
      <c r="AH13" s="359">
        <v>84</v>
      </c>
      <c r="AI13" s="359"/>
      <c r="AJ13" s="52" t="s">
        <v>1011</v>
      </c>
      <c r="AK13" s="56"/>
      <c r="AL13" s="53"/>
      <c r="AM13" s="104"/>
      <c r="AN13" s="58">
        <f t="shared" si="0"/>
        <v>84</v>
      </c>
      <c r="AO13" s="82" t="s">
        <v>1004</v>
      </c>
    </row>
    <row r="14" spans="1:41" ht="18" customHeight="1">
      <c r="A14" s="39">
        <v>71</v>
      </c>
      <c r="B14" s="39">
        <v>7001</v>
      </c>
      <c r="C14" s="135" t="s">
        <v>1017</v>
      </c>
      <c r="D14" s="136"/>
      <c r="E14" s="362" t="s">
        <v>1018</v>
      </c>
      <c r="F14" s="363"/>
      <c r="G14" s="363"/>
      <c r="H14" s="363"/>
      <c r="I14" s="363"/>
      <c r="J14" s="363"/>
      <c r="K14" s="363"/>
      <c r="L14" s="364"/>
      <c r="M14" s="133"/>
      <c r="N14" s="52"/>
      <c r="O14" s="36"/>
      <c r="P14" s="36"/>
      <c r="Q14" s="95"/>
      <c r="R14" s="95"/>
      <c r="S14" s="35"/>
      <c r="T14" s="35"/>
      <c r="U14" s="36"/>
      <c r="V14" s="149"/>
      <c r="W14" s="149"/>
      <c r="X14" s="95"/>
      <c r="Y14" s="66"/>
      <c r="Z14" s="156"/>
      <c r="AA14" s="52"/>
      <c r="AB14" s="52"/>
      <c r="AC14" s="54"/>
      <c r="AD14" s="101"/>
      <c r="AE14" s="101"/>
      <c r="AF14" s="101"/>
      <c r="AG14" s="52"/>
      <c r="AH14" s="359">
        <v>50</v>
      </c>
      <c r="AI14" s="359"/>
      <c r="AJ14" s="52" t="s">
        <v>1011</v>
      </c>
      <c r="AK14" s="56"/>
      <c r="AL14" s="53"/>
      <c r="AM14" s="104"/>
      <c r="AN14" s="58">
        <f t="shared" si="0"/>
        <v>50</v>
      </c>
      <c r="AO14" s="46"/>
    </row>
    <row r="15" spans="1:41" ht="18" customHeight="1">
      <c r="A15" s="39">
        <v>71</v>
      </c>
      <c r="B15" s="39">
        <v>7002</v>
      </c>
      <c r="C15" s="135" t="s">
        <v>1045</v>
      </c>
      <c r="D15" s="143"/>
      <c r="E15" s="365"/>
      <c r="F15" s="365"/>
      <c r="G15" s="365"/>
      <c r="H15" s="365"/>
      <c r="I15" s="365"/>
      <c r="J15" s="365"/>
      <c r="K15" s="365"/>
      <c r="L15" s="366"/>
      <c r="M15" s="133"/>
      <c r="N15" s="52"/>
      <c r="O15" s="36"/>
      <c r="P15" s="36"/>
      <c r="Q15" s="95"/>
      <c r="R15" s="95"/>
      <c r="S15" s="35"/>
      <c r="T15" s="35"/>
      <c r="U15" s="36"/>
      <c r="V15" s="149"/>
      <c r="W15" s="149"/>
      <c r="X15" s="95"/>
      <c r="Y15" s="66"/>
      <c r="Z15" s="156"/>
      <c r="AA15" s="52"/>
      <c r="AB15" s="52"/>
      <c r="AC15" s="54"/>
      <c r="AD15" s="101"/>
      <c r="AE15" s="101"/>
      <c r="AF15" s="101"/>
      <c r="AG15" s="52"/>
      <c r="AH15" s="359">
        <v>100</v>
      </c>
      <c r="AI15" s="359"/>
      <c r="AJ15" s="52" t="s">
        <v>1011</v>
      </c>
      <c r="AK15" s="56"/>
      <c r="AL15" s="53"/>
      <c r="AM15" s="104"/>
      <c r="AN15" s="58">
        <f t="shared" si="0"/>
        <v>100</v>
      </c>
      <c r="AO15" s="46"/>
    </row>
    <row r="16" spans="1:41" ht="18" customHeight="1">
      <c r="A16" s="39">
        <v>71</v>
      </c>
      <c r="B16" s="39">
        <v>7003</v>
      </c>
      <c r="C16" s="135" t="s">
        <v>1046</v>
      </c>
      <c r="D16" s="143"/>
      <c r="E16" s="365"/>
      <c r="F16" s="365"/>
      <c r="G16" s="365"/>
      <c r="H16" s="365"/>
      <c r="I16" s="365"/>
      <c r="J16" s="365"/>
      <c r="K16" s="365"/>
      <c r="L16" s="366"/>
      <c r="M16" s="133"/>
      <c r="N16" s="52"/>
      <c r="O16" s="36"/>
      <c r="P16" s="36"/>
      <c r="Q16" s="95"/>
      <c r="R16" s="95"/>
      <c r="S16" s="35"/>
      <c r="T16" s="35"/>
      <c r="U16" s="36"/>
      <c r="V16" s="149"/>
      <c r="W16" s="149"/>
      <c r="X16" s="95"/>
      <c r="Y16" s="66"/>
      <c r="Z16" s="156"/>
      <c r="AA16" s="52"/>
      <c r="AB16" s="52"/>
      <c r="AC16" s="54"/>
      <c r="AD16" s="101"/>
      <c r="AE16" s="101"/>
      <c r="AF16" s="101"/>
      <c r="AG16" s="52"/>
      <c r="AH16" s="359">
        <v>150</v>
      </c>
      <c r="AI16" s="359"/>
      <c r="AJ16" s="52" t="s">
        <v>1011</v>
      </c>
      <c r="AK16" s="56"/>
      <c r="AL16" s="53"/>
      <c r="AM16" s="104"/>
      <c r="AN16" s="58">
        <f t="shared" si="0"/>
        <v>150</v>
      </c>
      <c r="AO16" s="46"/>
    </row>
    <row r="17" spans="1:41" ht="18" customHeight="1">
      <c r="A17" s="39">
        <v>71</v>
      </c>
      <c r="B17" s="39">
        <v>7004</v>
      </c>
      <c r="C17" s="135" t="s">
        <v>1019</v>
      </c>
      <c r="D17" s="110"/>
      <c r="E17" s="158"/>
      <c r="F17" s="98"/>
      <c r="G17" s="98"/>
      <c r="H17" s="98"/>
      <c r="I17" s="98"/>
      <c r="J17" s="98"/>
      <c r="K17" s="98"/>
      <c r="L17" s="99"/>
      <c r="M17" s="133"/>
      <c r="N17" s="52"/>
      <c r="O17" s="36"/>
      <c r="P17" s="36"/>
      <c r="Q17" s="95"/>
      <c r="R17" s="95"/>
      <c r="S17" s="35"/>
      <c r="T17" s="35"/>
      <c r="U17" s="36"/>
      <c r="V17" s="149"/>
      <c r="W17" s="149"/>
      <c r="X17" s="95"/>
      <c r="Y17" s="66"/>
      <c r="Z17" s="156"/>
      <c r="AA17" s="52"/>
      <c r="AB17" s="52"/>
      <c r="AC17" s="54"/>
      <c r="AD17" s="101"/>
      <c r="AE17" s="101"/>
      <c r="AF17" s="101"/>
      <c r="AG17" s="52"/>
      <c r="AH17" s="359">
        <v>200</v>
      </c>
      <c r="AI17" s="359"/>
      <c r="AJ17" s="52" t="s">
        <v>1011</v>
      </c>
      <c r="AK17" s="56"/>
      <c r="AL17" s="53"/>
      <c r="AM17" s="104"/>
      <c r="AN17" s="58">
        <f t="shared" si="0"/>
        <v>200</v>
      </c>
      <c r="AO17" s="46"/>
    </row>
    <row r="18" spans="1:41" ht="18" customHeight="1">
      <c r="A18" s="39">
        <v>71</v>
      </c>
      <c r="B18" s="39">
        <v>7005</v>
      </c>
      <c r="C18" s="135" t="s">
        <v>1020</v>
      </c>
      <c r="D18" s="143"/>
      <c r="E18" s="98"/>
      <c r="F18" s="98"/>
      <c r="G18" s="98"/>
      <c r="H18" s="98"/>
      <c r="I18" s="98"/>
      <c r="J18" s="98"/>
      <c r="K18" s="98"/>
      <c r="L18" s="99"/>
      <c r="M18" s="133"/>
      <c r="N18" s="52"/>
      <c r="O18" s="36"/>
      <c r="P18" s="36"/>
      <c r="Q18" s="95"/>
      <c r="R18" s="95"/>
      <c r="S18" s="35"/>
      <c r="T18" s="35"/>
      <c r="U18" s="36"/>
      <c r="V18" s="149"/>
      <c r="W18" s="149"/>
      <c r="X18" s="95"/>
      <c r="Y18" s="66"/>
      <c r="Z18" s="156"/>
      <c r="AA18" s="52"/>
      <c r="AB18" s="52"/>
      <c r="AC18" s="54"/>
      <c r="AD18" s="101"/>
      <c r="AE18" s="101"/>
      <c r="AF18" s="101"/>
      <c r="AG18" s="52"/>
      <c r="AH18" s="359">
        <v>250</v>
      </c>
      <c r="AI18" s="359"/>
      <c r="AJ18" s="52" t="s">
        <v>1011</v>
      </c>
      <c r="AK18" s="56"/>
      <c r="AL18" s="53"/>
      <c r="AM18" s="104"/>
      <c r="AN18" s="58">
        <f t="shared" si="0"/>
        <v>250</v>
      </c>
      <c r="AO18" s="46"/>
    </row>
    <row r="19" spans="1:41" ht="18" customHeight="1">
      <c r="A19" s="39">
        <v>71</v>
      </c>
      <c r="B19" s="39">
        <v>7006</v>
      </c>
      <c r="C19" s="135" t="s">
        <v>1021</v>
      </c>
      <c r="D19" s="147"/>
      <c r="E19" s="96"/>
      <c r="F19" s="96"/>
      <c r="G19" s="96"/>
      <c r="H19" s="96"/>
      <c r="I19" s="96"/>
      <c r="J19" s="96"/>
      <c r="K19" s="96"/>
      <c r="L19" s="97"/>
      <c r="M19" s="133"/>
      <c r="N19" s="52"/>
      <c r="O19" s="36"/>
      <c r="P19" s="36"/>
      <c r="Q19" s="95"/>
      <c r="R19" s="95"/>
      <c r="S19" s="35"/>
      <c r="T19" s="35"/>
      <c r="U19" s="36"/>
      <c r="V19" s="149"/>
      <c r="W19" s="149"/>
      <c r="X19" s="95"/>
      <c r="Y19" s="66"/>
      <c r="Z19" s="156"/>
      <c r="AA19" s="52"/>
      <c r="AB19" s="52"/>
      <c r="AC19" s="54"/>
      <c r="AD19" s="101"/>
      <c r="AE19" s="101"/>
      <c r="AF19" s="101"/>
      <c r="AG19" s="52"/>
      <c r="AH19" s="359">
        <v>300</v>
      </c>
      <c r="AI19" s="359"/>
      <c r="AJ19" s="52" t="s">
        <v>1011</v>
      </c>
      <c r="AK19" s="56"/>
      <c r="AL19" s="53"/>
      <c r="AM19" s="104"/>
      <c r="AN19" s="58">
        <f t="shared" si="0"/>
        <v>300</v>
      </c>
      <c r="AO19" s="46"/>
    </row>
    <row r="20" spans="1:41" ht="18" customHeight="1">
      <c r="A20" s="39">
        <v>71</v>
      </c>
      <c r="B20" s="39">
        <v>7101</v>
      </c>
      <c r="C20" s="135" t="s">
        <v>1022</v>
      </c>
      <c r="D20" s="136"/>
      <c r="E20" s="362" t="s">
        <v>1023</v>
      </c>
      <c r="F20" s="362"/>
      <c r="G20" s="362"/>
      <c r="H20" s="362"/>
      <c r="I20" s="362"/>
      <c r="J20" s="362"/>
      <c r="K20" s="362"/>
      <c r="L20" s="367"/>
      <c r="M20" s="133"/>
      <c r="N20" s="52"/>
      <c r="O20" s="36"/>
      <c r="P20" s="36"/>
      <c r="Q20" s="95"/>
      <c r="R20" s="95"/>
      <c r="S20" s="35"/>
      <c r="T20" s="35"/>
      <c r="U20" s="36"/>
      <c r="V20" s="149"/>
      <c r="W20" s="149"/>
      <c r="X20" s="95"/>
      <c r="Y20" s="66"/>
      <c r="Z20" s="156"/>
      <c r="AA20" s="52"/>
      <c r="AB20" s="52"/>
      <c r="AC20" s="54"/>
      <c r="AD20" s="101"/>
      <c r="AE20" s="101"/>
      <c r="AF20" s="101"/>
      <c r="AG20" s="52"/>
      <c r="AH20" s="359">
        <v>50</v>
      </c>
      <c r="AI20" s="359"/>
      <c r="AJ20" s="52" t="s">
        <v>1011</v>
      </c>
      <c r="AK20" s="56"/>
      <c r="AL20" s="53"/>
      <c r="AM20" s="104"/>
      <c r="AN20" s="58">
        <f t="shared" si="0"/>
        <v>50</v>
      </c>
      <c r="AO20" s="46"/>
    </row>
    <row r="21" spans="1:41" ht="18" customHeight="1">
      <c r="A21" s="39">
        <v>71</v>
      </c>
      <c r="B21" s="39">
        <v>7102</v>
      </c>
      <c r="C21" s="135" t="s">
        <v>1024</v>
      </c>
      <c r="D21" s="143"/>
      <c r="E21" s="302"/>
      <c r="F21" s="302"/>
      <c r="G21" s="302"/>
      <c r="H21" s="302"/>
      <c r="I21" s="302"/>
      <c r="J21" s="302"/>
      <c r="K21" s="302"/>
      <c r="L21" s="348"/>
      <c r="M21" s="133"/>
      <c r="N21" s="52"/>
      <c r="O21" s="36"/>
      <c r="P21" s="36"/>
      <c r="Q21" s="95"/>
      <c r="R21" s="95"/>
      <c r="S21" s="35"/>
      <c r="T21" s="35"/>
      <c r="U21" s="36"/>
      <c r="V21" s="149"/>
      <c r="W21" s="149"/>
      <c r="X21" s="95"/>
      <c r="Y21" s="66"/>
      <c r="Z21" s="156"/>
      <c r="AA21" s="52"/>
      <c r="AB21" s="52"/>
      <c r="AC21" s="54"/>
      <c r="AD21" s="101"/>
      <c r="AE21" s="101"/>
      <c r="AF21" s="101"/>
      <c r="AG21" s="52"/>
      <c r="AH21" s="359">
        <v>100</v>
      </c>
      <c r="AI21" s="359"/>
      <c r="AJ21" s="52" t="s">
        <v>1011</v>
      </c>
      <c r="AK21" s="56"/>
      <c r="AL21" s="53"/>
      <c r="AM21" s="104"/>
      <c r="AN21" s="58">
        <f t="shared" si="0"/>
        <v>100</v>
      </c>
      <c r="AO21" s="46"/>
    </row>
    <row r="22" spans="1:41" ht="18" customHeight="1">
      <c r="A22" s="39">
        <v>71</v>
      </c>
      <c r="B22" s="39">
        <v>7103</v>
      </c>
      <c r="C22" s="135" t="s">
        <v>1025</v>
      </c>
      <c r="D22" s="143"/>
      <c r="E22" s="302"/>
      <c r="F22" s="302"/>
      <c r="G22" s="302"/>
      <c r="H22" s="302"/>
      <c r="I22" s="302"/>
      <c r="J22" s="302"/>
      <c r="K22" s="302"/>
      <c r="L22" s="348"/>
      <c r="M22" s="133"/>
      <c r="N22" s="52"/>
      <c r="O22" s="36"/>
      <c r="P22" s="36"/>
      <c r="Q22" s="95"/>
      <c r="R22" s="95"/>
      <c r="S22" s="35"/>
      <c r="T22" s="35"/>
      <c r="U22" s="36"/>
      <c r="V22" s="149"/>
      <c r="W22" s="149"/>
      <c r="X22" s="95"/>
      <c r="Y22" s="66"/>
      <c r="Z22" s="156"/>
      <c r="AA22" s="52"/>
      <c r="AB22" s="52"/>
      <c r="AC22" s="54"/>
      <c r="AD22" s="101"/>
      <c r="AE22" s="101"/>
      <c r="AF22" s="101"/>
      <c r="AG22" s="52"/>
      <c r="AH22" s="359">
        <v>150</v>
      </c>
      <c r="AI22" s="359"/>
      <c r="AJ22" s="52" t="s">
        <v>1011</v>
      </c>
      <c r="AK22" s="56"/>
      <c r="AL22" s="53"/>
      <c r="AM22" s="104"/>
      <c r="AN22" s="58">
        <f t="shared" si="0"/>
        <v>150</v>
      </c>
      <c r="AO22" s="46"/>
    </row>
    <row r="23" spans="1:41" ht="18" customHeight="1">
      <c r="A23" s="39">
        <v>71</v>
      </c>
      <c r="B23" s="39">
        <v>7104</v>
      </c>
      <c r="C23" s="135" t="s">
        <v>1026</v>
      </c>
      <c r="D23" s="110"/>
      <c r="E23" s="158"/>
      <c r="F23" s="158"/>
      <c r="G23" s="158"/>
      <c r="H23" s="158"/>
      <c r="I23" s="158"/>
      <c r="J23" s="158"/>
      <c r="K23" s="158"/>
      <c r="L23" s="159"/>
      <c r="M23" s="133"/>
      <c r="N23" s="52"/>
      <c r="O23" s="36"/>
      <c r="P23" s="36"/>
      <c r="Q23" s="95"/>
      <c r="R23" s="95"/>
      <c r="S23" s="35"/>
      <c r="T23" s="35"/>
      <c r="U23" s="36"/>
      <c r="V23" s="149"/>
      <c r="W23" s="149"/>
      <c r="X23" s="95"/>
      <c r="Y23" s="66"/>
      <c r="Z23" s="156"/>
      <c r="AA23" s="52"/>
      <c r="AB23" s="52"/>
      <c r="AC23" s="54"/>
      <c r="AD23" s="101"/>
      <c r="AE23" s="101"/>
      <c r="AF23" s="101"/>
      <c r="AG23" s="52"/>
      <c r="AH23" s="359">
        <v>200</v>
      </c>
      <c r="AI23" s="359"/>
      <c r="AJ23" s="52" t="s">
        <v>1011</v>
      </c>
      <c r="AK23" s="56"/>
      <c r="AL23" s="53"/>
      <c r="AM23" s="104"/>
      <c r="AN23" s="58">
        <f t="shared" si="0"/>
        <v>200</v>
      </c>
      <c r="AO23" s="46"/>
    </row>
    <row r="24" spans="1:41" ht="18" customHeight="1">
      <c r="A24" s="39">
        <v>71</v>
      </c>
      <c r="B24" s="39">
        <v>7105</v>
      </c>
      <c r="C24" s="135" t="s">
        <v>1027</v>
      </c>
      <c r="D24" s="143"/>
      <c r="E24" s="158"/>
      <c r="F24" s="158"/>
      <c r="G24" s="158"/>
      <c r="H24" s="158"/>
      <c r="I24" s="158"/>
      <c r="J24" s="158"/>
      <c r="K24" s="158"/>
      <c r="L24" s="159"/>
      <c r="M24" s="133"/>
      <c r="N24" s="52"/>
      <c r="O24" s="36"/>
      <c r="P24" s="36"/>
      <c r="Q24" s="95"/>
      <c r="R24" s="95"/>
      <c r="S24" s="35"/>
      <c r="T24" s="35"/>
      <c r="U24" s="36"/>
      <c r="V24" s="149"/>
      <c r="W24" s="149"/>
      <c r="X24" s="95"/>
      <c r="Y24" s="66"/>
      <c r="Z24" s="156"/>
      <c r="AA24" s="52"/>
      <c r="AB24" s="52"/>
      <c r="AC24" s="54"/>
      <c r="AD24" s="101"/>
      <c r="AE24" s="101"/>
      <c r="AF24" s="101"/>
      <c r="AG24" s="52"/>
      <c r="AH24" s="359">
        <v>250</v>
      </c>
      <c r="AI24" s="359"/>
      <c r="AJ24" s="52" t="s">
        <v>1011</v>
      </c>
      <c r="AK24" s="56"/>
      <c r="AL24" s="53"/>
      <c r="AM24" s="104"/>
      <c r="AN24" s="58">
        <f t="shared" si="0"/>
        <v>250</v>
      </c>
      <c r="AO24" s="46"/>
    </row>
    <row r="25" spans="1:41" ht="18" customHeight="1">
      <c r="A25" s="39">
        <v>71</v>
      </c>
      <c r="B25" s="39">
        <v>7106</v>
      </c>
      <c r="C25" s="135" t="s">
        <v>1028</v>
      </c>
      <c r="D25" s="147"/>
      <c r="E25" s="160"/>
      <c r="F25" s="160"/>
      <c r="G25" s="160"/>
      <c r="H25" s="160"/>
      <c r="I25" s="160"/>
      <c r="J25" s="160"/>
      <c r="K25" s="160"/>
      <c r="L25" s="161"/>
      <c r="M25" s="133"/>
      <c r="N25" s="52"/>
      <c r="O25" s="36"/>
      <c r="P25" s="36"/>
      <c r="Q25" s="95"/>
      <c r="R25" s="95"/>
      <c r="S25" s="35"/>
      <c r="T25" s="35"/>
      <c r="U25" s="36"/>
      <c r="V25" s="149"/>
      <c r="W25" s="149"/>
      <c r="X25" s="95"/>
      <c r="Y25" s="66"/>
      <c r="Z25" s="156"/>
      <c r="AA25" s="52"/>
      <c r="AB25" s="52"/>
      <c r="AC25" s="54"/>
      <c r="AD25" s="101"/>
      <c r="AE25" s="101"/>
      <c r="AF25" s="101"/>
      <c r="AG25" s="52"/>
      <c r="AH25" s="359">
        <v>300</v>
      </c>
      <c r="AI25" s="359"/>
      <c r="AJ25" s="52" t="s">
        <v>1011</v>
      </c>
      <c r="AK25" s="56"/>
      <c r="AL25" s="53"/>
      <c r="AM25" s="104"/>
      <c r="AN25" s="58">
        <f t="shared" si="0"/>
        <v>300</v>
      </c>
      <c r="AO25" s="125"/>
    </row>
    <row r="26" spans="18:30" ht="18" customHeight="1">
      <c r="R26" s="30"/>
      <c r="S26" s="30"/>
      <c r="T26" s="30"/>
      <c r="U26" s="30"/>
      <c r="V26" s="30"/>
      <c r="W26" s="30"/>
      <c r="X26" s="30"/>
      <c r="Y26" s="30"/>
      <c r="Z26" s="30"/>
      <c r="AA26" s="30"/>
      <c r="AB26" s="30"/>
      <c r="AC26" s="30"/>
      <c r="AD26" s="30"/>
    </row>
    <row r="27" spans="18:30" ht="18" customHeight="1">
      <c r="R27" s="30"/>
      <c r="S27" s="30"/>
      <c r="T27" s="30"/>
      <c r="U27" s="30"/>
      <c r="V27" s="30"/>
      <c r="W27" s="30"/>
      <c r="X27" s="30"/>
      <c r="Y27" s="30"/>
      <c r="Z27" s="30"/>
      <c r="AA27" s="30"/>
      <c r="AB27" s="30"/>
      <c r="AC27" s="30"/>
      <c r="AD27" s="30"/>
    </row>
    <row r="28" spans="2:30" ht="18" customHeight="1">
      <c r="B28" s="20" t="s">
        <v>1029</v>
      </c>
      <c r="R28" s="30"/>
      <c r="S28" s="30"/>
      <c r="T28" s="30"/>
      <c r="U28" s="30"/>
      <c r="V28" s="30"/>
      <c r="W28" s="48"/>
      <c r="X28" s="48"/>
      <c r="Y28" s="48"/>
      <c r="Z28" s="30"/>
      <c r="AA28" s="30"/>
      <c r="AB28" s="30"/>
      <c r="AC28" s="30"/>
      <c r="AD28" s="30"/>
    </row>
    <row r="29" spans="18:30" ht="18" customHeight="1">
      <c r="R29" s="30"/>
      <c r="S29" s="30"/>
      <c r="T29" s="30"/>
      <c r="U29" s="30"/>
      <c r="V29" s="30"/>
      <c r="W29" s="48"/>
      <c r="X29" s="48"/>
      <c r="Y29" s="16"/>
      <c r="Z29" s="30"/>
      <c r="AA29" s="30"/>
      <c r="AB29" s="30"/>
      <c r="AC29" s="30"/>
      <c r="AD29" s="30"/>
    </row>
    <row r="30" spans="1:41" ht="18" customHeight="1">
      <c r="A30" s="21" t="s">
        <v>975</v>
      </c>
      <c r="B30" s="22"/>
      <c r="C30" s="23" t="s">
        <v>1265</v>
      </c>
      <c r="D30" s="24"/>
      <c r="E30" s="25"/>
      <c r="F30" s="25"/>
      <c r="G30" s="25"/>
      <c r="H30" s="25"/>
      <c r="I30" s="25"/>
      <c r="J30" s="25"/>
      <c r="K30" s="26"/>
      <c r="L30" s="26"/>
      <c r="M30" s="26"/>
      <c r="N30" s="26"/>
      <c r="O30" s="26"/>
      <c r="P30" s="26"/>
      <c r="Q30" s="25"/>
      <c r="R30" s="25"/>
      <c r="S30" s="25"/>
      <c r="T30" s="27" t="s">
        <v>1266</v>
      </c>
      <c r="U30" s="25"/>
      <c r="V30" s="25"/>
      <c r="W30" s="25"/>
      <c r="X30" s="25"/>
      <c r="Y30" s="25"/>
      <c r="Z30" s="25"/>
      <c r="AA30" s="25"/>
      <c r="AB30" s="25"/>
      <c r="AC30" s="25"/>
      <c r="AD30" s="25"/>
      <c r="AE30" s="25"/>
      <c r="AF30" s="25"/>
      <c r="AG30" s="25"/>
      <c r="AH30" s="25"/>
      <c r="AI30" s="25"/>
      <c r="AJ30" s="25"/>
      <c r="AK30" s="25"/>
      <c r="AL30" s="25"/>
      <c r="AM30" s="25"/>
      <c r="AN30" s="29" t="s">
        <v>1267</v>
      </c>
      <c r="AO30" s="29" t="s">
        <v>1268</v>
      </c>
    </row>
    <row r="31" spans="1:41" ht="18" customHeight="1">
      <c r="A31" s="31" t="s">
        <v>1269</v>
      </c>
      <c r="B31" s="32" t="s">
        <v>1270</v>
      </c>
      <c r="C31" s="33"/>
      <c r="D31" s="34"/>
      <c r="E31" s="35"/>
      <c r="F31" s="35"/>
      <c r="G31" s="35"/>
      <c r="H31" s="35"/>
      <c r="I31" s="35"/>
      <c r="J31" s="35"/>
      <c r="K31" s="36"/>
      <c r="L31" s="36"/>
      <c r="M31" s="36"/>
      <c r="N31" s="36"/>
      <c r="O31" s="36"/>
      <c r="P31" s="36"/>
      <c r="Q31" s="35"/>
      <c r="R31" s="35"/>
      <c r="S31" s="35"/>
      <c r="T31" s="35"/>
      <c r="U31" s="35"/>
      <c r="V31" s="35"/>
      <c r="W31" s="35"/>
      <c r="X31" s="35"/>
      <c r="Y31" s="35"/>
      <c r="Z31" s="35"/>
      <c r="AA31" s="35"/>
      <c r="AB31" s="35"/>
      <c r="AC31" s="35"/>
      <c r="AD31" s="35"/>
      <c r="AE31" s="35"/>
      <c r="AF31" s="35"/>
      <c r="AG31" s="35"/>
      <c r="AH31" s="35"/>
      <c r="AI31" s="35"/>
      <c r="AJ31" s="35"/>
      <c r="AK31" s="35"/>
      <c r="AL31" s="35"/>
      <c r="AM31" s="35"/>
      <c r="AN31" s="38" t="s">
        <v>1271</v>
      </c>
      <c r="AO31" s="38" t="s">
        <v>1272</v>
      </c>
    </row>
    <row r="32" spans="1:41" ht="18" customHeight="1">
      <c r="A32" s="39">
        <v>71</v>
      </c>
      <c r="B32" s="39">
        <v>2112</v>
      </c>
      <c r="C32" s="41" t="s">
        <v>1030</v>
      </c>
      <c r="D32" s="152" t="s">
        <v>1013</v>
      </c>
      <c r="E32" s="153"/>
      <c r="F32" s="153"/>
      <c r="G32" s="153"/>
      <c r="H32" s="154"/>
      <c r="I32" s="133"/>
      <c r="J32" s="52"/>
      <c r="K32" s="52"/>
      <c r="L32" s="52"/>
      <c r="M32" s="52"/>
      <c r="N32" s="52"/>
      <c r="O32" s="52"/>
      <c r="P32" s="52"/>
      <c r="Q32" s="54"/>
      <c r="R32" s="52"/>
      <c r="S32" s="139"/>
      <c r="T32" s="139"/>
      <c r="U32" s="359">
        <f>V11</f>
        <v>2760</v>
      </c>
      <c r="V32" s="359"/>
      <c r="W32" s="52" t="s">
        <v>1272</v>
      </c>
      <c r="X32" s="54"/>
      <c r="Y32" s="139"/>
      <c r="Z32" s="136" t="s">
        <v>977</v>
      </c>
      <c r="AA32" s="146"/>
      <c r="AB32" s="122"/>
      <c r="AC32" s="122"/>
      <c r="AD32" s="26"/>
      <c r="AE32" s="78"/>
      <c r="AF32" s="155"/>
      <c r="AG32" s="26" t="s">
        <v>1047</v>
      </c>
      <c r="AH32" s="361">
        <v>30.4</v>
      </c>
      <c r="AI32" s="336"/>
      <c r="AJ32" s="26" t="s">
        <v>982</v>
      </c>
      <c r="AK32" s="25"/>
      <c r="AL32" s="25"/>
      <c r="AM32" s="162"/>
      <c r="AN32" s="58">
        <f aca="true" t="shared" si="1" ref="AN32:AN38">ROUND(U32/$AH$32,0)</f>
        <v>91</v>
      </c>
      <c r="AO32" s="82" t="s">
        <v>978</v>
      </c>
    </row>
    <row r="33" spans="1:41" ht="18" customHeight="1">
      <c r="A33" s="39">
        <v>71</v>
      </c>
      <c r="B33" s="39">
        <v>7111</v>
      </c>
      <c r="C33" s="135" t="s">
        <v>1031</v>
      </c>
      <c r="D33" s="136"/>
      <c r="E33" s="362" t="s">
        <v>1023</v>
      </c>
      <c r="F33" s="362"/>
      <c r="G33" s="362"/>
      <c r="H33" s="362"/>
      <c r="I33" s="362"/>
      <c r="J33" s="362"/>
      <c r="K33" s="362"/>
      <c r="L33" s="367"/>
      <c r="M33" s="133"/>
      <c r="N33" s="52"/>
      <c r="O33" s="36"/>
      <c r="P33" s="36"/>
      <c r="Q33" s="95"/>
      <c r="R33" s="95"/>
      <c r="S33" s="35"/>
      <c r="T33" s="36"/>
      <c r="U33" s="359">
        <f aca="true" t="shared" si="2" ref="U33:U38">AH20</f>
        <v>50</v>
      </c>
      <c r="V33" s="359"/>
      <c r="W33" s="52" t="s">
        <v>1011</v>
      </c>
      <c r="X33" s="56"/>
      <c r="Y33" s="35"/>
      <c r="Z33" s="163"/>
      <c r="AA33" s="48"/>
      <c r="AB33" s="48"/>
      <c r="AC33" s="49"/>
      <c r="AD33" s="30"/>
      <c r="AE33" s="30"/>
      <c r="AF33" s="30"/>
      <c r="AG33" s="48"/>
      <c r="AH33" s="48"/>
      <c r="AI33" s="48"/>
      <c r="AJ33" s="48"/>
      <c r="AK33" s="48"/>
      <c r="AL33" s="64"/>
      <c r="AM33" s="51"/>
      <c r="AN33" s="58">
        <f t="shared" si="1"/>
        <v>2</v>
      </c>
      <c r="AO33" s="46"/>
    </row>
    <row r="34" spans="1:41" ht="18" customHeight="1">
      <c r="A34" s="39">
        <v>71</v>
      </c>
      <c r="B34" s="39">
        <v>7112</v>
      </c>
      <c r="C34" s="135" t="s">
        <v>1032</v>
      </c>
      <c r="D34" s="143"/>
      <c r="E34" s="302"/>
      <c r="F34" s="302"/>
      <c r="G34" s="302"/>
      <c r="H34" s="302"/>
      <c r="I34" s="302"/>
      <c r="J34" s="302"/>
      <c r="K34" s="302"/>
      <c r="L34" s="348"/>
      <c r="M34" s="133"/>
      <c r="N34" s="52"/>
      <c r="O34" s="36"/>
      <c r="P34" s="36"/>
      <c r="Q34" s="95"/>
      <c r="R34" s="95"/>
      <c r="S34" s="35"/>
      <c r="T34" s="36"/>
      <c r="U34" s="359">
        <f t="shared" si="2"/>
        <v>100</v>
      </c>
      <c r="V34" s="359"/>
      <c r="W34" s="52" t="s">
        <v>1011</v>
      </c>
      <c r="X34" s="56"/>
      <c r="Y34" s="35"/>
      <c r="Z34" s="163"/>
      <c r="AA34" s="48"/>
      <c r="AB34" s="48"/>
      <c r="AC34" s="49"/>
      <c r="AD34" s="30"/>
      <c r="AE34" s="30"/>
      <c r="AF34" s="30"/>
      <c r="AG34" s="48"/>
      <c r="AH34" s="48"/>
      <c r="AI34" s="48"/>
      <c r="AJ34" s="48"/>
      <c r="AK34" s="48"/>
      <c r="AL34" s="64"/>
      <c r="AM34" s="51"/>
      <c r="AN34" s="58">
        <f t="shared" si="1"/>
        <v>3</v>
      </c>
      <c r="AO34" s="46"/>
    </row>
    <row r="35" spans="1:41" ht="18" customHeight="1">
      <c r="A35" s="39">
        <v>71</v>
      </c>
      <c r="B35" s="39">
        <v>7113</v>
      </c>
      <c r="C35" s="135" t="s">
        <v>1033</v>
      </c>
      <c r="D35" s="143"/>
      <c r="E35" s="302"/>
      <c r="F35" s="302"/>
      <c r="G35" s="302"/>
      <c r="H35" s="302"/>
      <c r="I35" s="302"/>
      <c r="J35" s="302"/>
      <c r="K35" s="302"/>
      <c r="L35" s="348"/>
      <c r="M35" s="133"/>
      <c r="N35" s="52"/>
      <c r="O35" s="36"/>
      <c r="P35" s="36"/>
      <c r="Q35" s="95"/>
      <c r="R35" s="95"/>
      <c r="S35" s="35"/>
      <c r="T35" s="36"/>
      <c r="U35" s="359">
        <f t="shared" si="2"/>
        <v>150</v>
      </c>
      <c r="V35" s="359"/>
      <c r="W35" s="52" t="s">
        <v>1011</v>
      </c>
      <c r="X35" s="56"/>
      <c r="Y35" s="35"/>
      <c r="Z35" s="163"/>
      <c r="AA35" s="48"/>
      <c r="AB35" s="48"/>
      <c r="AC35" s="49"/>
      <c r="AD35" s="30"/>
      <c r="AE35" s="30"/>
      <c r="AF35" s="30"/>
      <c r="AG35" s="48"/>
      <c r="AH35" s="48"/>
      <c r="AI35" s="48"/>
      <c r="AJ35" s="48"/>
      <c r="AK35" s="48"/>
      <c r="AL35" s="64"/>
      <c r="AM35" s="51"/>
      <c r="AN35" s="58">
        <f t="shared" si="1"/>
        <v>5</v>
      </c>
      <c r="AO35" s="46"/>
    </row>
    <row r="36" spans="1:41" ht="18" customHeight="1">
      <c r="A36" s="39">
        <v>71</v>
      </c>
      <c r="B36" s="39">
        <v>7114</v>
      </c>
      <c r="C36" s="135" t="s">
        <v>1034</v>
      </c>
      <c r="D36" s="110"/>
      <c r="E36" s="158"/>
      <c r="F36" s="158"/>
      <c r="G36" s="158"/>
      <c r="H36" s="158"/>
      <c r="I36" s="158"/>
      <c r="J36" s="158"/>
      <c r="K36" s="158"/>
      <c r="L36" s="159"/>
      <c r="M36" s="133"/>
      <c r="N36" s="52"/>
      <c r="O36" s="36"/>
      <c r="P36" s="36"/>
      <c r="Q36" s="95"/>
      <c r="R36" s="95"/>
      <c r="S36" s="35"/>
      <c r="T36" s="36"/>
      <c r="U36" s="359">
        <f t="shared" si="2"/>
        <v>200</v>
      </c>
      <c r="V36" s="359"/>
      <c r="W36" s="52" t="s">
        <v>1011</v>
      </c>
      <c r="X36" s="56"/>
      <c r="Y36" s="35"/>
      <c r="Z36" s="163"/>
      <c r="AA36" s="48"/>
      <c r="AB36" s="48"/>
      <c r="AC36" s="49"/>
      <c r="AD36" s="30"/>
      <c r="AE36" s="30"/>
      <c r="AF36" s="30"/>
      <c r="AG36" s="48"/>
      <c r="AH36" s="48"/>
      <c r="AI36" s="48"/>
      <c r="AJ36" s="48"/>
      <c r="AK36" s="48"/>
      <c r="AL36" s="64"/>
      <c r="AM36" s="51"/>
      <c r="AN36" s="58">
        <f t="shared" si="1"/>
        <v>7</v>
      </c>
      <c r="AO36" s="46"/>
    </row>
    <row r="37" spans="1:41" ht="18" customHeight="1">
      <c r="A37" s="39">
        <v>71</v>
      </c>
      <c r="B37" s="39">
        <v>7115</v>
      </c>
      <c r="C37" s="135" t="s">
        <v>1035</v>
      </c>
      <c r="D37" s="143"/>
      <c r="E37" s="158"/>
      <c r="F37" s="158"/>
      <c r="G37" s="158"/>
      <c r="H37" s="158"/>
      <c r="I37" s="158"/>
      <c r="J37" s="158"/>
      <c r="K37" s="158"/>
      <c r="L37" s="159"/>
      <c r="M37" s="133"/>
      <c r="N37" s="52"/>
      <c r="O37" s="36"/>
      <c r="P37" s="36"/>
      <c r="Q37" s="95"/>
      <c r="R37" s="95"/>
      <c r="S37" s="35"/>
      <c r="T37" s="36"/>
      <c r="U37" s="359">
        <f t="shared" si="2"/>
        <v>250</v>
      </c>
      <c r="V37" s="359"/>
      <c r="W37" s="52" t="s">
        <v>1011</v>
      </c>
      <c r="X37" s="56"/>
      <c r="Y37" s="35"/>
      <c r="Z37" s="163"/>
      <c r="AA37" s="48"/>
      <c r="AB37" s="48"/>
      <c r="AC37" s="49"/>
      <c r="AD37" s="30"/>
      <c r="AE37" s="30"/>
      <c r="AF37" s="30"/>
      <c r="AG37" s="48"/>
      <c r="AH37" s="48"/>
      <c r="AI37" s="48"/>
      <c r="AJ37" s="48"/>
      <c r="AK37" s="48"/>
      <c r="AL37" s="64"/>
      <c r="AM37" s="51"/>
      <c r="AN37" s="58">
        <f t="shared" si="1"/>
        <v>8</v>
      </c>
      <c r="AO37" s="46"/>
    </row>
    <row r="38" spans="1:41" ht="18" customHeight="1">
      <c r="A38" s="39">
        <v>71</v>
      </c>
      <c r="B38" s="39">
        <v>7116</v>
      </c>
      <c r="C38" s="135" t="s">
        <v>1036</v>
      </c>
      <c r="D38" s="147"/>
      <c r="E38" s="160"/>
      <c r="F38" s="160"/>
      <c r="G38" s="160"/>
      <c r="H38" s="160"/>
      <c r="I38" s="160"/>
      <c r="J38" s="160"/>
      <c r="K38" s="160"/>
      <c r="L38" s="161"/>
      <c r="M38" s="133"/>
      <c r="N38" s="52"/>
      <c r="O38" s="36"/>
      <c r="P38" s="36"/>
      <c r="Q38" s="95"/>
      <c r="R38" s="95"/>
      <c r="S38" s="35"/>
      <c r="T38" s="36"/>
      <c r="U38" s="359">
        <f t="shared" si="2"/>
        <v>300</v>
      </c>
      <c r="V38" s="359"/>
      <c r="W38" s="52" t="s">
        <v>1011</v>
      </c>
      <c r="X38" s="56"/>
      <c r="Y38" s="35"/>
      <c r="Z38" s="164"/>
      <c r="AA38" s="36"/>
      <c r="AB38" s="36"/>
      <c r="AC38" s="66"/>
      <c r="AD38" s="35"/>
      <c r="AE38" s="35"/>
      <c r="AF38" s="35"/>
      <c r="AG38" s="36"/>
      <c r="AH38" s="36"/>
      <c r="AI38" s="36"/>
      <c r="AJ38" s="36"/>
      <c r="AK38" s="36"/>
      <c r="AL38" s="151"/>
      <c r="AM38" s="62"/>
      <c r="AN38" s="58">
        <f t="shared" si="1"/>
        <v>10</v>
      </c>
      <c r="AO38" s="125"/>
    </row>
  </sheetData>
  <sheetProtection/>
  <mergeCells count="37">
    <mergeCell ref="U36:V36"/>
    <mergeCell ref="U37:V37"/>
    <mergeCell ref="U38:V38"/>
    <mergeCell ref="E33:L35"/>
    <mergeCell ref="U33:V33"/>
    <mergeCell ref="U34:V34"/>
    <mergeCell ref="U35:V35"/>
    <mergeCell ref="E14:L16"/>
    <mergeCell ref="E20:L22"/>
    <mergeCell ref="AH20:AI20"/>
    <mergeCell ref="AH21:AI21"/>
    <mergeCell ref="AH22:AI22"/>
    <mergeCell ref="AH17:AI17"/>
    <mergeCell ref="AH18:AI18"/>
    <mergeCell ref="AH19:AI19"/>
    <mergeCell ref="AH13:AI13"/>
    <mergeCell ref="U32:V32"/>
    <mergeCell ref="AH32:AI32"/>
    <mergeCell ref="AH14:AI14"/>
    <mergeCell ref="AH15:AI15"/>
    <mergeCell ref="AH16:AI16"/>
    <mergeCell ref="AH23:AI23"/>
    <mergeCell ref="AH24:AI24"/>
    <mergeCell ref="AH25:AI25"/>
    <mergeCell ref="V11:W11"/>
    <mergeCell ref="V9:W9"/>
    <mergeCell ref="AJ8:AK8"/>
    <mergeCell ref="AB11:AC11"/>
    <mergeCell ref="AH10:AI10"/>
    <mergeCell ref="AH12:AI12"/>
    <mergeCell ref="V6:W6"/>
    <mergeCell ref="V7:W7"/>
    <mergeCell ref="V8:W8"/>
    <mergeCell ref="AB9:AC9"/>
    <mergeCell ref="AB6:AC6"/>
    <mergeCell ref="AB7:AC7"/>
    <mergeCell ref="AB8:AC8"/>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63" r:id="rId1"/>
  <headerFooter alignWithMargins="0">
    <oddHeader>&amp;R&amp;9夜間対応型訪問介護</oddHeader>
    <oddFooter>&amp;C&amp;14&amp;P</oddFooter>
  </headerFooter>
</worksheet>
</file>

<file path=xl/worksheets/sheet11.xml><?xml version="1.0" encoding="utf-8"?>
<worksheet xmlns="http://schemas.openxmlformats.org/spreadsheetml/2006/main" xmlns:r="http://schemas.openxmlformats.org/officeDocument/2006/relationships">
  <dimension ref="A1:AL60"/>
  <sheetViews>
    <sheetView view="pageBreakPreview" zoomScale="75" zoomScaleNormal="75" zoomScaleSheetLayoutView="75" zoomScalePageLayoutView="0" workbookViewId="0" topLeftCell="A1">
      <selection activeCell="T19" sqref="T19"/>
    </sheetView>
  </sheetViews>
  <sheetFormatPr defaultColWidth="9.00390625" defaultRowHeight="13.5"/>
  <cols>
    <col min="1" max="1" width="4.625" style="10" customWidth="1"/>
    <col min="2" max="2" width="7.50390625" style="10" customWidth="1"/>
    <col min="3" max="3" width="29.625" style="10" customWidth="1"/>
    <col min="4" max="25" width="2.375" style="10" customWidth="1"/>
    <col min="26" max="26" width="2.875" style="10" customWidth="1"/>
    <col min="27" max="28" width="2.375" style="10" customWidth="1"/>
    <col min="29" max="30" width="1.875" style="10" customWidth="1"/>
    <col min="31" max="31" width="2.375" style="10" customWidth="1"/>
    <col min="32" max="32" width="2.00390625" style="10" customWidth="1"/>
    <col min="33" max="33" width="1.4921875" style="10" customWidth="1"/>
    <col min="34" max="34" width="1.75390625" style="10" customWidth="1"/>
    <col min="35" max="36" width="2.625" style="10" customWidth="1"/>
    <col min="37" max="37" width="8.625" style="10" customWidth="1"/>
    <col min="38" max="38" width="8.50390625" style="10" customWidth="1"/>
    <col min="39" max="16384" width="9.00390625" style="10" customWidth="1"/>
  </cols>
  <sheetData>
    <row r="1" ht="17.25" customHeight="1">
      <c r="A1" s="20"/>
    </row>
    <row r="2" spans="1:2" ht="17.25" customHeight="1">
      <c r="A2" s="20"/>
      <c r="B2" s="20" t="s">
        <v>1168</v>
      </c>
    </row>
    <row r="3" spans="1:2" ht="17.25" customHeight="1">
      <c r="A3" s="20"/>
      <c r="B3" s="20"/>
    </row>
    <row r="4" spans="1:2" ht="17.25" customHeight="1">
      <c r="A4" s="20"/>
      <c r="B4" s="20" t="s">
        <v>1169</v>
      </c>
    </row>
    <row r="5" ht="13.5" customHeight="1"/>
    <row r="6" spans="1:38" ht="16.5" customHeight="1">
      <c r="A6" s="21" t="s">
        <v>1049</v>
      </c>
      <c r="B6" s="165"/>
      <c r="C6" s="23" t="s">
        <v>1050</v>
      </c>
      <c r="D6" s="24"/>
      <c r="E6" s="25"/>
      <c r="F6" s="25"/>
      <c r="G6" s="25"/>
      <c r="H6" s="25"/>
      <c r="I6" s="25"/>
      <c r="J6" s="25"/>
      <c r="K6" s="25"/>
      <c r="L6" s="25"/>
      <c r="M6" s="25"/>
      <c r="N6" s="25"/>
      <c r="O6" s="25"/>
      <c r="P6" s="25"/>
      <c r="Q6" s="27" t="s">
        <v>1051</v>
      </c>
      <c r="R6" s="25"/>
      <c r="S6" s="25"/>
      <c r="T6" s="25"/>
      <c r="U6" s="25"/>
      <c r="V6" s="25"/>
      <c r="W6" s="25"/>
      <c r="X6" s="25"/>
      <c r="Y6" s="25"/>
      <c r="Z6" s="25"/>
      <c r="AA6" s="25"/>
      <c r="AB6" s="25"/>
      <c r="AC6" s="25"/>
      <c r="AD6" s="25"/>
      <c r="AE6" s="25"/>
      <c r="AF6" s="25"/>
      <c r="AG6" s="25"/>
      <c r="AH6" s="25"/>
      <c r="AI6" s="25"/>
      <c r="AJ6" s="157"/>
      <c r="AK6" s="166" t="s">
        <v>1106</v>
      </c>
      <c r="AL6" s="166" t="s">
        <v>1107</v>
      </c>
    </row>
    <row r="7" spans="1:38" ht="16.5" customHeight="1">
      <c r="A7" s="31" t="s">
        <v>1052</v>
      </c>
      <c r="B7" s="32" t="s">
        <v>1053</v>
      </c>
      <c r="C7" s="33"/>
      <c r="D7" s="34"/>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3"/>
      <c r="AK7" s="167" t="s">
        <v>1271</v>
      </c>
      <c r="AL7" s="167" t="s">
        <v>1272</v>
      </c>
    </row>
    <row r="8" spans="1:38" ht="16.5" customHeight="1">
      <c r="A8" s="168">
        <v>32</v>
      </c>
      <c r="B8" s="40">
        <v>1111</v>
      </c>
      <c r="C8" s="182" t="s">
        <v>1170</v>
      </c>
      <c r="D8" s="170" t="s">
        <v>1191</v>
      </c>
      <c r="E8" s="171"/>
      <c r="F8" s="171"/>
      <c r="G8" s="171"/>
      <c r="H8" s="171"/>
      <c r="I8" s="171"/>
      <c r="J8" s="44"/>
      <c r="K8" s="144" t="s">
        <v>1056</v>
      </c>
      <c r="L8" s="146"/>
      <c r="M8" s="146"/>
      <c r="N8" s="146"/>
      <c r="O8" s="44"/>
      <c r="P8" s="52"/>
      <c r="Q8" s="52"/>
      <c r="R8" s="52"/>
      <c r="S8" s="56"/>
      <c r="T8" s="56"/>
      <c r="U8" s="140"/>
      <c r="V8" s="140"/>
      <c r="W8" s="140"/>
      <c r="X8" s="66"/>
      <c r="Y8" s="377"/>
      <c r="Z8" s="377"/>
      <c r="AA8" s="139"/>
      <c r="AB8" s="139"/>
      <c r="AC8" s="139"/>
      <c r="AD8" s="139"/>
      <c r="AE8" s="139"/>
      <c r="AF8" s="139"/>
      <c r="AG8" s="139"/>
      <c r="AH8" s="139"/>
      <c r="AI8" s="139"/>
      <c r="AJ8" s="104"/>
      <c r="AK8" s="45">
        <f>L9</f>
        <v>831</v>
      </c>
      <c r="AL8" s="46" t="s">
        <v>1057</v>
      </c>
    </row>
    <row r="9" spans="1:38" ht="16.5" customHeight="1">
      <c r="A9" s="168">
        <v>32</v>
      </c>
      <c r="B9" s="40">
        <v>1113</v>
      </c>
      <c r="C9" s="182" t="s">
        <v>1192</v>
      </c>
      <c r="D9" s="172"/>
      <c r="E9" s="173" t="s">
        <v>1059</v>
      </c>
      <c r="F9" s="173"/>
      <c r="G9" s="173"/>
      <c r="H9" s="173"/>
      <c r="I9" s="173"/>
      <c r="J9" s="51"/>
      <c r="K9" s="115"/>
      <c r="L9" s="378">
        <v>831</v>
      </c>
      <c r="M9" s="378"/>
      <c r="N9" s="95" t="s">
        <v>1272</v>
      </c>
      <c r="O9" s="62"/>
      <c r="P9" s="146" t="s">
        <v>1060</v>
      </c>
      <c r="Q9" s="52"/>
      <c r="R9" s="52"/>
      <c r="S9" s="56"/>
      <c r="T9" s="56"/>
      <c r="U9" s="140"/>
      <c r="V9" s="140"/>
      <c r="W9" s="140"/>
      <c r="X9" s="66"/>
      <c r="Y9" s="175"/>
      <c r="Z9" s="175"/>
      <c r="AA9" s="139"/>
      <c r="AB9" s="139"/>
      <c r="AC9" s="139"/>
      <c r="AD9" s="66" t="s">
        <v>1294</v>
      </c>
      <c r="AE9" s="370">
        <v>0.97</v>
      </c>
      <c r="AF9" s="371"/>
      <c r="AG9" s="139"/>
      <c r="AH9" s="139"/>
      <c r="AI9" s="139"/>
      <c r="AJ9" s="104"/>
      <c r="AK9" s="58">
        <f>ROUND(L9*AE9,0)</f>
        <v>806</v>
      </c>
      <c r="AL9" s="46"/>
    </row>
    <row r="10" spans="1:38" ht="16.5" customHeight="1">
      <c r="A10" s="168">
        <v>32</v>
      </c>
      <c r="B10" s="40">
        <v>1121</v>
      </c>
      <c r="C10" s="182" t="s">
        <v>1171</v>
      </c>
      <c r="D10" s="172"/>
      <c r="E10" s="173"/>
      <c r="F10" s="173"/>
      <c r="G10" s="173"/>
      <c r="H10" s="173"/>
      <c r="I10" s="173"/>
      <c r="J10" s="51"/>
      <c r="K10" s="144" t="s">
        <v>1062</v>
      </c>
      <c r="L10" s="43"/>
      <c r="M10" s="43"/>
      <c r="N10" s="146"/>
      <c r="O10" s="44"/>
      <c r="P10" s="52"/>
      <c r="Q10" s="52"/>
      <c r="R10" s="52"/>
      <c r="S10" s="56"/>
      <c r="T10" s="56"/>
      <c r="U10" s="140"/>
      <c r="V10" s="139"/>
      <c r="W10" s="139"/>
      <c r="X10" s="66"/>
      <c r="Y10" s="377"/>
      <c r="Z10" s="377"/>
      <c r="AA10" s="139"/>
      <c r="AB10" s="139"/>
      <c r="AC10" s="139"/>
      <c r="AD10" s="139"/>
      <c r="AE10" s="139"/>
      <c r="AF10" s="139"/>
      <c r="AG10" s="139"/>
      <c r="AH10" s="139"/>
      <c r="AI10" s="139"/>
      <c r="AJ10" s="104"/>
      <c r="AK10" s="45">
        <f>L11</f>
        <v>848</v>
      </c>
      <c r="AL10" s="59"/>
    </row>
    <row r="11" spans="1:38" ht="16.5" customHeight="1">
      <c r="A11" s="168">
        <v>32</v>
      </c>
      <c r="B11" s="40">
        <v>1123</v>
      </c>
      <c r="C11" s="182" t="s">
        <v>1193</v>
      </c>
      <c r="D11" s="172"/>
      <c r="E11" s="173"/>
      <c r="F11" s="173"/>
      <c r="G11" s="173"/>
      <c r="H11" s="173"/>
      <c r="I11" s="173"/>
      <c r="J11" s="51"/>
      <c r="K11" s="115"/>
      <c r="L11" s="378">
        <v>848</v>
      </c>
      <c r="M11" s="378"/>
      <c r="N11" s="95" t="s">
        <v>1272</v>
      </c>
      <c r="O11" s="62"/>
      <c r="P11" s="146" t="s">
        <v>1060</v>
      </c>
      <c r="Q11" s="52"/>
      <c r="R11" s="52"/>
      <c r="S11" s="56"/>
      <c r="T11" s="56"/>
      <c r="U11" s="140"/>
      <c r="V11" s="140"/>
      <c r="W11" s="140"/>
      <c r="X11" s="66"/>
      <c r="Y11" s="175"/>
      <c r="Z11" s="175"/>
      <c r="AA11" s="139"/>
      <c r="AB11" s="139"/>
      <c r="AC11" s="139"/>
      <c r="AD11" s="66" t="s">
        <v>1294</v>
      </c>
      <c r="AE11" s="370">
        <f>$AE$9</f>
        <v>0.97</v>
      </c>
      <c r="AF11" s="371"/>
      <c r="AG11" s="139"/>
      <c r="AH11" s="139"/>
      <c r="AI11" s="139"/>
      <c r="AJ11" s="104"/>
      <c r="AK11" s="58">
        <f>ROUND(L11*AE11,0)</f>
        <v>823</v>
      </c>
      <c r="AL11" s="59"/>
    </row>
    <row r="12" spans="1:38" ht="16.5" customHeight="1">
      <c r="A12" s="168">
        <v>32</v>
      </c>
      <c r="B12" s="40">
        <v>1131</v>
      </c>
      <c r="C12" s="182" t="s">
        <v>1172</v>
      </c>
      <c r="D12" s="143"/>
      <c r="E12" s="158"/>
      <c r="F12" s="70"/>
      <c r="G12" s="70"/>
      <c r="H12" s="70"/>
      <c r="I12" s="70"/>
      <c r="J12" s="51"/>
      <c r="K12" s="144" t="s">
        <v>1065</v>
      </c>
      <c r="L12" s="43"/>
      <c r="M12" s="43"/>
      <c r="N12" s="146"/>
      <c r="O12" s="44"/>
      <c r="P12" s="52"/>
      <c r="Q12" s="52"/>
      <c r="R12" s="52"/>
      <c r="S12" s="56"/>
      <c r="T12" s="56"/>
      <c r="U12" s="140"/>
      <c r="V12" s="139"/>
      <c r="W12" s="139"/>
      <c r="X12" s="66"/>
      <c r="Y12" s="377"/>
      <c r="Z12" s="377"/>
      <c r="AA12" s="139"/>
      <c r="AB12" s="139"/>
      <c r="AC12" s="139"/>
      <c r="AD12" s="139"/>
      <c r="AE12" s="139"/>
      <c r="AF12" s="139"/>
      <c r="AG12" s="139"/>
      <c r="AH12" s="139"/>
      <c r="AI12" s="139"/>
      <c r="AJ12" s="104"/>
      <c r="AK12" s="45">
        <f>L13</f>
        <v>865</v>
      </c>
      <c r="AL12" s="59"/>
    </row>
    <row r="13" spans="1:38" ht="16.5" customHeight="1">
      <c r="A13" s="168">
        <v>32</v>
      </c>
      <c r="B13" s="40">
        <v>1133</v>
      </c>
      <c r="C13" s="182" t="s">
        <v>1194</v>
      </c>
      <c r="D13" s="143"/>
      <c r="E13" s="158"/>
      <c r="F13" s="70"/>
      <c r="G13" s="70"/>
      <c r="H13" s="70"/>
      <c r="I13" s="70"/>
      <c r="J13" s="51"/>
      <c r="K13" s="115"/>
      <c r="L13" s="378">
        <v>865</v>
      </c>
      <c r="M13" s="378"/>
      <c r="N13" s="95" t="s">
        <v>1272</v>
      </c>
      <c r="O13" s="62"/>
      <c r="P13" s="146" t="s">
        <v>1060</v>
      </c>
      <c r="Q13" s="52"/>
      <c r="R13" s="52"/>
      <c r="S13" s="56"/>
      <c r="T13" s="56"/>
      <c r="U13" s="140"/>
      <c r="V13" s="140"/>
      <c r="W13" s="140"/>
      <c r="X13" s="66"/>
      <c r="Y13" s="175"/>
      <c r="Z13" s="175"/>
      <c r="AA13" s="139"/>
      <c r="AB13" s="139"/>
      <c r="AC13" s="139"/>
      <c r="AD13" s="66" t="s">
        <v>1294</v>
      </c>
      <c r="AE13" s="370">
        <f>$AE$9</f>
        <v>0.97</v>
      </c>
      <c r="AF13" s="371"/>
      <c r="AG13" s="139"/>
      <c r="AH13" s="139"/>
      <c r="AI13" s="139"/>
      <c r="AJ13" s="104"/>
      <c r="AK13" s="58">
        <f>ROUND(L13*AE13,0)</f>
        <v>839</v>
      </c>
      <c r="AL13" s="59"/>
    </row>
    <row r="14" spans="1:38" ht="16.5" customHeight="1">
      <c r="A14" s="168">
        <v>32</v>
      </c>
      <c r="B14" s="40">
        <v>1141</v>
      </c>
      <c r="C14" s="182" t="s">
        <v>1173</v>
      </c>
      <c r="D14" s="143"/>
      <c r="E14" s="158"/>
      <c r="F14" s="70"/>
      <c r="G14" s="70"/>
      <c r="H14" s="70"/>
      <c r="I14" s="70"/>
      <c r="J14" s="51"/>
      <c r="K14" s="144" t="s">
        <v>1068</v>
      </c>
      <c r="L14" s="43"/>
      <c r="M14" s="43"/>
      <c r="N14" s="146"/>
      <c r="O14" s="44"/>
      <c r="P14" s="52"/>
      <c r="Q14" s="52"/>
      <c r="R14" s="52"/>
      <c r="S14" s="56"/>
      <c r="T14" s="56"/>
      <c r="U14" s="140"/>
      <c r="V14" s="139"/>
      <c r="W14" s="139"/>
      <c r="X14" s="66"/>
      <c r="Y14" s="377"/>
      <c r="Z14" s="377"/>
      <c r="AA14" s="139"/>
      <c r="AB14" s="139"/>
      <c r="AC14" s="139"/>
      <c r="AD14" s="139"/>
      <c r="AE14" s="139"/>
      <c r="AF14" s="139"/>
      <c r="AG14" s="139"/>
      <c r="AH14" s="139"/>
      <c r="AI14" s="139"/>
      <c r="AJ14" s="104"/>
      <c r="AK14" s="45">
        <f>L15</f>
        <v>882</v>
      </c>
      <c r="AL14" s="59"/>
    </row>
    <row r="15" spans="1:38" ht="16.5" customHeight="1">
      <c r="A15" s="168">
        <v>32</v>
      </c>
      <c r="B15" s="40">
        <v>1143</v>
      </c>
      <c r="C15" s="182" t="s">
        <v>1195</v>
      </c>
      <c r="D15" s="143"/>
      <c r="E15" s="158"/>
      <c r="F15" s="70"/>
      <c r="G15" s="70"/>
      <c r="H15" s="70"/>
      <c r="I15" s="70"/>
      <c r="J15" s="51"/>
      <c r="K15" s="115"/>
      <c r="L15" s="378">
        <v>882</v>
      </c>
      <c r="M15" s="378"/>
      <c r="N15" s="95" t="s">
        <v>1272</v>
      </c>
      <c r="O15" s="62"/>
      <c r="P15" s="146" t="s">
        <v>1060</v>
      </c>
      <c r="Q15" s="52"/>
      <c r="R15" s="52"/>
      <c r="S15" s="56"/>
      <c r="T15" s="56"/>
      <c r="U15" s="140"/>
      <c r="V15" s="140"/>
      <c r="W15" s="140"/>
      <c r="X15" s="66"/>
      <c r="Y15" s="175"/>
      <c r="Z15" s="175"/>
      <c r="AA15" s="139"/>
      <c r="AB15" s="139"/>
      <c r="AC15" s="139"/>
      <c r="AD15" s="66" t="s">
        <v>1294</v>
      </c>
      <c r="AE15" s="370">
        <f>$AE$9</f>
        <v>0.97</v>
      </c>
      <c r="AF15" s="371"/>
      <c r="AG15" s="139"/>
      <c r="AH15" s="139"/>
      <c r="AI15" s="139"/>
      <c r="AJ15" s="104"/>
      <c r="AK15" s="58">
        <f>ROUND(L15*AE15,0)</f>
        <v>856</v>
      </c>
      <c r="AL15" s="59"/>
    </row>
    <row r="16" spans="1:38" ht="16.5" customHeight="1">
      <c r="A16" s="168">
        <v>32</v>
      </c>
      <c r="B16" s="40">
        <v>1151</v>
      </c>
      <c r="C16" s="182" t="s">
        <v>1174</v>
      </c>
      <c r="D16" s="143"/>
      <c r="E16" s="158"/>
      <c r="F16" s="70"/>
      <c r="G16" s="70"/>
      <c r="H16" s="70"/>
      <c r="I16" s="70"/>
      <c r="J16" s="51"/>
      <c r="K16" s="144" t="s">
        <v>1071</v>
      </c>
      <c r="L16" s="43"/>
      <c r="M16" s="43"/>
      <c r="N16" s="146"/>
      <c r="O16" s="44"/>
      <c r="P16" s="52"/>
      <c r="Q16" s="52"/>
      <c r="R16" s="52"/>
      <c r="S16" s="56"/>
      <c r="T16" s="56"/>
      <c r="U16" s="140"/>
      <c r="V16" s="139"/>
      <c r="W16" s="139"/>
      <c r="X16" s="66"/>
      <c r="Y16" s="377"/>
      <c r="Z16" s="377"/>
      <c r="AA16" s="139"/>
      <c r="AB16" s="139"/>
      <c r="AC16" s="139"/>
      <c r="AD16" s="139"/>
      <c r="AE16" s="139"/>
      <c r="AF16" s="139"/>
      <c r="AG16" s="139"/>
      <c r="AH16" s="139"/>
      <c r="AI16" s="139"/>
      <c r="AJ16" s="104"/>
      <c r="AK16" s="45">
        <f>L17</f>
        <v>900</v>
      </c>
      <c r="AL16" s="59"/>
    </row>
    <row r="17" spans="1:38" ht="16.5" customHeight="1">
      <c r="A17" s="168">
        <v>32</v>
      </c>
      <c r="B17" s="40">
        <v>1153</v>
      </c>
      <c r="C17" s="182" t="s">
        <v>1196</v>
      </c>
      <c r="D17" s="147"/>
      <c r="E17" s="160"/>
      <c r="F17" s="95"/>
      <c r="G17" s="95"/>
      <c r="H17" s="95"/>
      <c r="I17" s="95"/>
      <c r="J17" s="62"/>
      <c r="K17" s="115"/>
      <c r="L17" s="378">
        <v>900</v>
      </c>
      <c r="M17" s="378"/>
      <c r="N17" s="95" t="s">
        <v>1272</v>
      </c>
      <c r="O17" s="62"/>
      <c r="P17" s="138" t="s">
        <v>1060</v>
      </c>
      <c r="Q17" s="52"/>
      <c r="R17" s="52"/>
      <c r="S17" s="56"/>
      <c r="T17" s="56"/>
      <c r="U17" s="140"/>
      <c r="V17" s="140"/>
      <c r="W17" s="140"/>
      <c r="X17" s="66"/>
      <c r="Y17" s="175"/>
      <c r="Z17" s="175"/>
      <c r="AA17" s="139"/>
      <c r="AB17" s="139"/>
      <c r="AC17" s="139"/>
      <c r="AD17" s="66" t="s">
        <v>1294</v>
      </c>
      <c r="AE17" s="370">
        <f>$AE$9</f>
        <v>0.97</v>
      </c>
      <c r="AF17" s="371"/>
      <c r="AG17" s="139"/>
      <c r="AH17" s="139"/>
      <c r="AI17" s="139"/>
      <c r="AJ17" s="104"/>
      <c r="AK17" s="58">
        <f>ROUND(L17*AE17,0)</f>
        <v>873</v>
      </c>
      <c r="AL17" s="59"/>
    </row>
    <row r="18" spans="1:38" ht="16.5" customHeight="1">
      <c r="A18" s="168">
        <v>32</v>
      </c>
      <c r="B18" s="40">
        <v>6141</v>
      </c>
      <c r="C18" s="41" t="s">
        <v>1175</v>
      </c>
      <c r="D18" s="176"/>
      <c r="E18" s="139" t="s">
        <v>1148</v>
      </c>
      <c r="F18" s="139"/>
      <c r="G18" s="139"/>
      <c r="H18" s="139"/>
      <c r="I18" s="139"/>
      <c r="J18" s="52"/>
      <c r="K18" s="95"/>
      <c r="L18" s="52"/>
      <c r="M18" s="52"/>
      <c r="N18" s="174"/>
      <c r="O18" s="174"/>
      <c r="P18" s="95"/>
      <c r="Q18" s="36"/>
      <c r="R18" s="146"/>
      <c r="S18" s="52"/>
      <c r="T18" s="52"/>
      <c r="U18" s="56"/>
      <c r="V18" s="56"/>
      <c r="W18" s="140"/>
      <c r="X18" s="140"/>
      <c r="Y18" s="140"/>
      <c r="Z18" s="52"/>
      <c r="AA18" s="52"/>
      <c r="AB18" s="52"/>
      <c r="AC18" s="66"/>
      <c r="AD18" s="378">
        <v>25</v>
      </c>
      <c r="AE18" s="378"/>
      <c r="AF18" s="52" t="s">
        <v>1074</v>
      </c>
      <c r="AG18" s="52"/>
      <c r="AH18" s="52"/>
      <c r="AI18" s="52"/>
      <c r="AJ18" s="104"/>
      <c r="AK18" s="45">
        <f aca="true" t="shared" si="0" ref="AK18:AK28">AD18</f>
        <v>25</v>
      </c>
      <c r="AL18" s="59"/>
    </row>
    <row r="19" spans="1:38" ht="16.5" customHeight="1">
      <c r="A19" s="168">
        <v>32</v>
      </c>
      <c r="B19" s="39">
        <v>6109</v>
      </c>
      <c r="C19" s="135" t="s">
        <v>1176</v>
      </c>
      <c r="D19" s="176"/>
      <c r="E19" s="139" t="s">
        <v>1149</v>
      </c>
      <c r="F19" s="139"/>
      <c r="G19" s="139"/>
      <c r="H19" s="139"/>
      <c r="I19" s="139"/>
      <c r="J19" s="52"/>
      <c r="K19" s="95"/>
      <c r="L19" s="52"/>
      <c r="M19" s="52"/>
      <c r="N19" s="174"/>
      <c r="O19" s="174"/>
      <c r="P19" s="95"/>
      <c r="Q19" s="36"/>
      <c r="R19" s="146"/>
      <c r="S19" s="52"/>
      <c r="T19" s="52"/>
      <c r="U19" s="56"/>
      <c r="V19" s="56"/>
      <c r="W19" s="140"/>
      <c r="X19" s="140"/>
      <c r="Y19" s="140"/>
      <c r="Z19" s="52"/>
      <c r="AA19" s="52"/>
      <c r="AB19" s="52"/>
      <c r="AC19" s="66"/>
      <c r="AD19" s="378">
        <v>120</v>
      </c>
      <c r="AE19" s="378"/>
      <c r="AF19" s="52" t="s">
        <v>1074</v>
      </c>
      <c r="AG19" s="52"/>
      <c r="AH19" s="52"/>
      <c r="AI19" s="52"/>
      <c r="AJ19" s="104"/>
      <c r="AK19" s="45">
        <f t="shared" si="0"/>
        <v>120</v>
      </c>
      <c r="AL19" s="59"/>
    </row>
    <row r="20" spans="1:38" ht="16.5" customHeight="1">
      <c r="A20" s="168">
        <v>32</v>
      </c>
      <c r="B20" s="40">
        <v>6142</v>
      </c>
      <c r="C20" s="41" t="s">
        <v>1177</v>
      </c>
      <c r="D20" s="176"/>
      <c r="E20" s="139" t="s">
        <v>1178</v>
      </c>
      <c r="F20" s="139"/>
      <c r="G20" s="139"/>
      <c r="H20" s="139"/>
      <c r="I20" s="139"/>
      <c r="J20" s="52"/>
      <c r="K20" s="95"/>
      <c r="L20" s="52"/>
      <c r="M20" s="52"/>
      <c r="N20" s="174"/>
      <c r="O20" s="174"/>
      <c r="P20" s="95"/>
      <c r="Q20" s="36"/>
      <c r="R20" s="146"/>
      <c r="S20" s="52"/>
      <c r="T20" s="52"/>
      <c r="U20" s="56"/>
      <c r="V20" s="56"/>
      <c r="W20" s="140"/>
      <c r="X20" s="140"/>
      <c r="Y20" s="140"/>
      <c r="Z20" s="52"/>
      <c r="AA20" s="52"/>
      <c r="AB20" s="52"/>
      <c r="AC20" s="66"/>
      <c r="AD20" s="378">
        <v>80</v>
      </c>
      <c r="AE20" s="378"/>
      <c r="AF20" s="52" t="s">
        <v>1074</v>
      </c>
      <c r="AG20" s="52"/>
      <c r="AH20" s="52"/>
      <c r="AI20" s="52"/>
      <c r="AJ20" s="104"/>
      <c r="AK20" s="45">
        <f t="shared" si="0"/>
        <v>80</v>
      </c>
      <c r="AL20" s="59"/>
    </row>
    <row r="21" spans="1:38" ht="16.5" customHeight="1">
      <c r="A21" s="168">
        <v>32</v>
      </c>
      <c r="B21" s="40">
        <v>1550</v>
      </c>
      <c r="C21" s="182" t="s">
        <v>1197</v>
      </c>
      <c r="D21" s="152" t="s">
        <v>1198</v>
      </c>
      <c r="E21" s="179"/>
      <c r="F21" s="179"/>
      <c r="G21" s="179"/>
      <c r="H21" s="179"/>
      <c r="I21" s="179"/>
      <c r="J21" s="179"/>
      <c r="K21" s="179"/>
      <c r="L21" s="52"/>
      <c r="M21" s="52"/>
      <c r="N21" s="179"/>
      <c r="O21" s="179"/>
      <c r="P21" s="179"/>
      <c r="Q21" s="179"/>
      <c r="R21" s="52"/>
      <c r="S21" s="52"/>
      <c r="T21" s="52"/>
      <c r="U21" s="52"/>
      <c r="V21" s="101"/>
      <c r="W21" s="54"/>
      <c r="X21" s="101"/>
      <c r="Y21" s="56"/>
      <c r="Z21" s="52"/>
      <c r="AA21" s="52"/>
      <c r="AB21" s="52"/>
      <c r="AC21" s="66"/>
      <c r="AD21" s="378">
        <v>30</v>
      </c>
      <c r="AE21" s="378"/>
      <c r="AF21" s="52" t="s">
        <v>1074</v>
      </c>
      <c r="AG21" s="52"/>
      <c r="AH21" s="52"/>
      <c r="AI21" s="52"/>
      <c r="AJ21" s="104"/>
      <c r="AK21" s="45">
        <f t="shared" si="0"/>
        <v>30</v>
      </c>
      <c r="AL21" s="180"/>
    </row>
    <row r="22" spans="1:38" ht="16.5" customHeight="1">
      <c r="A22" s="39">
        <v>32</v>
      </c>
      <c r="B22" s="40">
        <v>1600</v>
      </c>
      <c r="C22" s="182" t="s">
        <v>1179</v>
      </c>
      <c r="D22" s="152" t="s">
        <v>1079</v>
      </c>
      <c r="E22" s="179"/>
      <c r="F22" s="179"/>
      <c r="G22" s="179"/>
      <c r="H22" s="179"/>
      <c r="I22" s="179"/>
      <c r="J22" s="179"/>
      <c r="K22" s="179"/>
      <c r="L22" s="52"/>
      <c r="M22" s="52"/>
      <c r="N22" s="179"/>
      <c r="O22" s="179"/>
      <c r="P22" s="179"/>
      <c r="Q22" s="179"/>
      <c r="R22" s="52"/>
      <c r="S22" s="52"/>
      <c r="T22" s="52"/>
      <c r="U22" s="52"/>
      <c r="V22" s="101"/>
      <c r="W22" s="54"/>
      <c r="X22" s="101"/>
      <c r="Y22" s="56"/>
      <c r="Z22" s="52"/>
      <c r="AA22" s="52"/>
      <c r="AB22" s="52"/>
      <c r="AC22" s="66"/>
      <c r="AD22" s="378">
        <v>39</v>
      </c>
      <c r="AE22" s="378"/>
      <c r="AF22" s="52" t="s">
        <v>1074</v>
      </c>
      <c r="AG22" s="52"/>
      <c r="AH22" s="52"/>
      <c r="AI22" s="52"/>
      <c r="AJ22" s="104"/>
      <c r="AK22" s="58">
        <f t="shared" si="0"/>
        <v>39</v>
      </c>
      <c r="AL22" s="180"/>
    </row>
    <row r="23" spans="1:38" ht="16.5" customHeight="1">
      <c r="A23" s="168">
        <v>32</v>
      </c>
      <c r="B23" s="40">
        <v>6502</v>
      </c>
      <c r="C23" s="41" t="s">
        <v>1180</v>
      </c>
      <c r="D23" s="139" t="s">
        <v>1199</v>
      </c>
      <c r="E23" s="139"/>
      <c r="F23" s="139"/>
      <c r="G23" s="139"/>
      <c r="H23" s="139"/>
      <c r="I23" s="139"/>
      <c r="J23" s="52"/>
      <c r="K23" s="95"/>
      <c r="L23" s="52"/>
      <c r="M23" s="52"/>
      <c r="N23" s="174"/>
      <c r="O23" s="174"/>
      <c r="P23" s="95"/>
      <c r="Q23" s="36"/>
      <c r="R23" s="146"/>
      <c r="S23" s="52"/>
      <c r="T23" s="52"/>
      <c r="U23" s="56"/>
      <c r="V23" s="56"/>
      <c r="W23" s="140"/>
      <c r="X23" s="140"/>
      <c r="Y23" s="140"/>
      <c r="Z23" s="52"/>
      <c r="AA23" s="52"/>
      <c r="AB23" s="52"/>
      <c r="AC23" s="66"/>
      <c r="AD23" s="378">
        <v>400</v>
      </c>
      <c r="AE23" s="378"/>
      <c r="AF23" s="52" t="s">
        <v>1074</v>
      </c>
      <c r="AG23" s="52"/>
      <c r="AH23" s="52"/>
      <c r="AI23" s="52"/>
      <c r="AJ23" s="104"/>
      <c r="AK23" s="45">
        <f t="shared" si="0"/>
        <v>400</v>
      </c>
      <c r="AL23" s="107" t="s">
        <v>1123</v>
      </c>
    </row>
    <row r="24" spans="1:38" ht="16.5" customHeight="1">
      <c r="A24" s="168">
        <v>32</v>
      </c>
      <c r="B24" s="39">
        <v>6133</v>
      </c>
      <c r="C24" s="41" t="s">
        <v>1181</v>
      </c>
      <c r="D24" s="144" t="s">
        <v>1200</v>
      </c>
      <c r="E24" s="146"/>
      <c r="F24" s="146"/>
      <c r="G24" s="146"/>
      <c r="H24" s="146"/>
      <c r="I24" s="146"/>
      <c r="J24" s="26"/>
      <c r="K24" s="146"/>
      <c r="L24" s="26"/>
      <c r="M24" s="26"/>
      <c r="N24" s="196"/>
      <c r="O24" s="197"/>
      <c r="P24" s="133" t="s">
        <v>1201</v>
      </c>
      <c r="Q24" s="36"/>
      <c r="R24" s="146"/>
      <c r="S24" s="52"/>
      <c r="T24" s="52"/>
      <c r="U24" s="56"/>
      <c r="V24" s="56"/>
      <c r="W24" s="140"/>
      <c r="X24" s="140"/>
      <c r="Y24" s="140"/>
      <c r="Z24" s="52"/>
      <c r="AA24" s="52"/>
      <c r="AB24" s="52"/>
      <c r="AC24" s="66"/>
      <c r="AD24" s="378">
        <v>3</v>
      </c>
      <c r="AE24" s="378"/>
      <c r="AF24" s="52" t="s">
        <v>1074</v>
      </c>
      <c r="AG24" s="52"/>
      <c r="AH24" s="52"/>
      <c r="AI24" s="52"/>
      <c r="AJ24" s="104"/>
      <c r="AK24" s="45">
        <f t="shared" si="0"/>
        <v>3</v>
      </c>
      <c r="AL24" s="46" t="s">
        <v>1057</v>
      </c>
    </row>
    <row r="25" spans="1:38" ht="16.5" customHeight="1">
      <c r="A25" s="168">
        <v>32</v>
      </c>
      <c r="B25" s="40">
        <v>6134</v>
      </c>
      <c r="C25" s="41" t="s">
        <v>1182</v>
      </c>
      <c r="D25" s="115"/>
      <c r="E25" s="95"/>
      <c r="F25" s="95"/>
      <c r="G25" s="95"/>
      <c r="H25" s="95"/>
      <c r="I25" s="95"/>
      <c r="J25" s="36"/>
      <c r="K25" s="95"/>
      <c r="L25" s="36"/>
      <c r="M25" s="36"/>
      <c r="N25" s="174"/>
      <c r="O25" s="198"/>
      <c r="P25" s="133" t="s">
        <v>1202</v>
      </c>
      <c r="Q25" s="36"/>
      <c r="R25" s="146"/>
      <c r="S25" s="52"/>
      <c r="T25" s="52"/>
      <c r="U25" s="56"/>
      <c r="V25" s="56"/>
      <c r="W25" s="140"/>
      <c r="X25" s="140"/>
      <c r="Y25" s="140"/>
      <c r="Z25" s="52"/>
      <c r="AA25" s="52"/>
      <c r="AB25" s="52"/>
      <c r="AC25" s="66"/>
      <c r="AD25" s="378">
        <v>4</v>
      </c>
      <c r="AE25" s="378"/>
      <c r="AF25" s="52" t="s">
        <v>1074</v>
      </c>
      <c r="AG25" s="52"/>
      <c r="AH25" s="52"/>
      <c r="AI25" s="52"/>
      <c r="AJ25" s="104"/>
      <c r="AK25" s="45">
        <f t="shared" si="0"/>
        <v>4</v>
      </c>
      <c r="AL25" s="59"/>
    </row>
    <row r="26" spans="1:38" ht="16.5" customHeight="1">
      <c r="A26" s="168">
        <v>32</v>
      </c>
      <c r="B26" s="39">
        <v>6101</v>
      </c>
      <c r="C26" s="41" t="s">
        <v>1183</v>
      </c>
      <c r="D26" s="136" t="s">
        <v>1110</v>
      </c>
      <c r="E26" s="155"/>
      <c r="F26" s="137"/>
      <c r="G26" s="137"/>
      <c r="H26" s="137"/>
      <c r="I26" s="26"/>
      <c r="J26" s="26"/>
      <c r="K26" s="26"/>
      <c r="L26" s="26"/>
      <c r="M26" s="26"/>
      <c r="N26" s="26"/>
      <c r="O26" s="44"/>
      <c r="P26" s="133" t="s">
        <v>1043</v>
      </c>
      <c r="Q26" s="52"/>
      <c r="R26" s="146"/>
      <c r="S26" s="52"/>
      <c r="T26" s="52"/>
      <c r="U26" s="56"/>
      <c r="V26" s="56"/>
      <c r="W26" s="140"/>
      <c r="X26" s="140"/>
      <c r="Y26" s="140"/>
      <c r="Z26" s="52"/>
      <c r="AA26" s="52"/>
      <c r="AB26" s="52"/>
      <c r="AC26" s="66"/>
      <c r="AD26" s="378">
        <v>12</v>
      </c>
      <c r="AE26" s="378"/>
      <c r="AF26" s="52" t="s">
        <v>1074</v>
      </c>
      <c r="AG26" s="52"/>
      <c r="AH26" s="52"/>
      <c r="AI26" s="52"/>
      <c r="AJ26" s="104"/>
      <c r="AK26" s="45">
        <f t="shared" si="0"/>
        <v>12</v>
      </c>
      <c r="AL26" s="59"/>
    </row>
    <row r="27" spans="1:38" ht="16.5" customHeight="1">
      <c r="A27" s="168">
        <v>32</v>
      </c>
      <c r="B27" s="39">
        <v>6102</v>
      </c>
      <c r="C27" s="41" t="s">
        <v>1184</v>
      </c>
      <c r="D27" s="143"/>
      <c r="E27" s="111"/>
      <c r="F27" s="141"/>
      <c r="G27" s="141"/>
      <c r="H27" s="141"/>
      <c r="I27" s="48"/>
      <c r="J27" s="48"/>
      <c r="K27" s="48"/>
      <c r="L27" s="48"/>
      <c r="M27" s="48"/>
      <c r="N27" s="48"/>
      <c r="O27" s="51"/>
      <c r="P27" s="133" t="s">
        <v>1044</v>
      </c>
      <c r="Q27" s="52"/>
      <c r="R27" s="146"/>
      <c r="S27" s="52"/>
      <c r="T27" s="52"/>
      <c r="U27" s="56"/>
      <c r="V27" s="56"/>
      <c r="W27" s="140"/>
      <c r="X27" s="140"/>
      <c r="Y27" s="140"/>
      <c r="Z27" s="52"/>
      <c r="AA27" s="52"/>
      <c r="AB27" s="52"/>
      <c r="AC27" s="66"/>
      <c r="AD27" s="378">
        <v>6</v>
      </c>
      <c r="AE27" s="378"/>
      <c r="AF27" s="52" t="s">
        <v>1074</v>
      </c>
      <c r="AG27" s="52"/>
      <c r="AH27" s="52"/>
      <c r="AI27" s="52"/>
      <c r="AJ27" s="104"/>
      <c r="AK27" s="45">
        <f t="shared" si="0"/>
        <v>6</v>
      </c>
      <c r="AL27" s="59"/>
    </row>
    <row r="28" spans="1:38" ht="16.5" customHeight="1">
      <c r="A28" s="39">
        <v>32</v>
      </c>
      <c r="B28" s="39">
        <v>6103</v>
      </c>
      <c r="C28" s="41" t="s">
        <v>1185</v>
      </c>
      <c r="D28" s="60"/>
      <c r="E28" s="36"/>
      <c r="F28" s="36"/>
      <c r="G28" s="36"/>
      <c r="H28" s="95"/>
      <c r="I28" s="95"/>
      <c r="J28" s="95"/>
      <c r="K28" s="95"/>
      <c r="L28" s="36"/>
      <c r="M28" s="36"/>
      <c r="N28" s="95"/>
      <c r="O28" s="181"/>
      <c r="P28" s="133" t="s">
        <v>1111</v>
      </c>
      <c r="Q28" s="139"/>
      <c r="R28" s="139"/>
      <c r="S28" s="52"/>
      <c r="T28" s="52"/>
      <c r="U28" s="56"/>
      <c r="V28" s="56"/>
      <c r="W28" s="140"/>
      <c r="X28" s="140"/>
      <c r="Y28" s="140"/>
      <c r="Z28" s="52"/>
      <c r="AA28" s="52"/>
      <c r="AB28" s="52"/>
      <c r="AC28" s="66"/>
      <c r="AD28" s="378">
        <v>6</v>
      </c>
      <c r="AE28" s="378"/>
      <c r="AF28" s="52" t="s">
        <v>1074</v>
      </c>
      <c r="AG28" s="52"/>
      <c r="AH28" s="52"/>
      <c r="AI28" s="52"/>
      <c r="AJ28" s="104"/>
      <c r="AK28" s="58">
        <f t="shared" si="0"/>
        <v>6</v>
      </c>
      <c r="AL28" s="120"/>
    </row>
    <row r="29" ht="16.5" customHeight="1"/>
    <row r="30" ht="16.5" customHeight="1"/>
    <row r="31" ht="17.25">
      <c r="C31" s="20" t="s">
        <v>1083</v>
      </c>
    </row>
    <row r="32" ht="13.5" customHeight="1">
      <c r="B32" s="20"/>
    </row>
    <row r="33" spans="1:38" ht="16.5" customHeight="1">
      <c r="A33" s="21" t="s">
        <v>1049</v>
      </c>
      <c r="B33" s="165"/>
      <c r="C33" s="23" t="s">
        <v>1050</v>
      </c>
      <c r="D33" s="24"/>
      <c r="E33" s="25"/>
      <c r="F33" s="25"/>
      <c r="G33" s="25"/>
      <c r="H33" s="25"/>
      <c r="I33" s="25"/>
      <c r="J33" s="25"/>
      <c r="K33" s="25"/>
      <c r="L33" s="25"/>
      <c r="M33" s="25"/>
      <c r="N33" s="25"/>
      <c r="O33" s="25"/>
      <c r="P33" s="25"/>
      <c r="Q33" s="27" t="s">
        <v>1051</v>
      </c>
      <c r="R33" s="25"/>
      <c r="S33" s="25"/>
      <c r="T33" s="25"/>
      <c r="U33" s="25"/>
      <c r="V33" s="25"/>
      <c r="W33" s="25"/>
      <c r="X33" s="25"/>
      <c r="Y33" s="25"/>
      <c r="Z33" s="25"/>
      <c r="AA33" s="25"/>
      <c r="AB33" s="25"/>
      <c r="AC33" s="25"/>
      <c r="AD33" s="25"/>
      <c r="AE33" s="25"/>
      <c r="AF33" s="25"/>
      <c r="AG33" s="25"/>
      <c r="AH33" s="25"/>
      <c r="AI33" s="25"/>
      <c r="AJ33" s="157"/>
      <c r="AK33" s="166" t="s">
        <v>1112</v>
      </c>
      <c r="AL33" s="166" t="s">
        <v>1113</v>
      </c>
    </row>
    <row r="34" spans="1:38" ht="16.5" customHeight="1">
      <c r="A34" s="31" t="s">
        <v>1052</v>
      </c>
      <c r="B34" s="32" t="s">
        <v>1053</v>
      </c>
      <c r="C34" s="33"/>
      <c r="D34" s="34"/>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3"/>
      <c r="AK34" s="167" t="s">
        <v>1271</v>
      </c>
      <c r="AL34" s="167" t="s">
        <v>1272</v>
      </c>
    </row>
    <row r="35" spans="1:38" ht="16.5" customHeight="1">
      <c r="A35" s="168">
        <v>32</v>
      </c>
      <c r="B35" s="40">
        <v>8001</v>
      </c>
      <c r="C35" s="182" t="s">
        <v>1186</v>
      </c>
      <c r="D35" s="172" t="s">
        <v>1203</v>
      </c>
      <c r="E35" s="173"/>
      <c r="F35" s="173"/>
      <c r="G35" s="173"/>
      <c r="H35" s="173"/>
      <c r="I35" s="173"/>
      <c r="J35" s="44"/>
      <c r="K35" s="144" t="s">
        <v>1056</v>
      </c>
      <c r="L35" s="146"/>
      <c r="M35" s="146"/>
      <c r="N35" s="146"/>
      <c r="O35" s="44"/>
      <c r="P35" s="133"/>
      <c r="Q35" s="52"/>
      <c r="R35" s="52"/>
      <c r="S35" s="56"/>
      <c r="T35" s="56"/>
      <c r="U35" s="140"/>
      <c r="V35" s="140"/>
      <c r="W35" s="140"/>
      <c r="X35" s="54"/>
      <c r="Y35" s="376"/>
      <c r="Z35" s="376"/>
      <c r="AA35" s="139"/>
      <c r="AB35" s="139"/>
      <c r="AC35" s="139"/>
      <c r="AD35" s="139"/>
      <c r="AE35" s="101"/>
      <c r="AF35" s="104"/>
      <c r="AG35" s="42"/>
      <c r="AH35" s="146"/>
      <c r="AI35" s="146"/>
      <c r="AJ35" s="44"/>
      <c r="AK35" s="58">
        <f>ROUND(L36*AI41,0)</f>
        <v>582</v>
      </c>
      <c r="AL35" s="82" t="s">
        <v>1057</v>
      </c>
    </row>
    <row r="36" spans="1:38" ht="16.5" customHeight="1">
      <c r="A36" s="168">
        <v>32</v>
      </c>
      <c r="B36" s="40">
        <v>8003</v>
      </c>
      <c r="C36" s="182" t="s">
        <v>1204</v>
      </c>
      <c r="D36" s="172"/>
      <c r="E36" s="173" t="s">
        <v>1059</v>
      </c>
      <c r="F36" s="173"/>
      <c r="G36" s="173"/>
      <c r="H36" s="173"/>
      <c r="I36" s="173"/>
      <c r="J36" s="51"/>
      <c r="K36" s="115"/>
      <c r="L36" s="378">
        <f>$L$9</f>
        <v>831</v>
      </c>
      <c r="M36" s="378"/>
      <c r="N36" s="95" t="s">
        <v>1272</v>
      </c>
      <c r="O36" s="62"/>
      <c r="P36" s="379" t="s">
        <v>1060</v>
      </c>
      <c r="Q36" s="380"/>
      <c r="R36" s="380"/>
      <c r="S36" s="380"/>
      <c r="T36" s="380"/>
      <c r="U36" s="380"/>
      <c r="V36" s="380"/>
      <c r="W36" s="380"/>
      <c r="X36" s="380"/>
      <c r="Y36" s="380"/>
      <c r="Z36" s="380"/>
      <c r="AA36" s="380"/>
      <c r="AB36" s="380"/>
      <c r="AC36" s="139"/>
      <c r="AD36" s="54" t="s">
        <v>897</v>
      </c>
      <c r="AE36" s="370">
        <f>$AE$9</f>
        <v>0.97</v>
      </c>
      <c r="AF36" s="371"/>
      <c r="AG36" s="372" t="s">
        <v>1086</v>
      </c>
      <c r="AH36" s="373"/>
      <c r="AI36" s="373"/>
      <c r="AJ36" s="374"/>
      <c r="AK36" s="58">
        <f>ROUND(ROUND(L36*AE36,0)*AI41,0)</f>
        <v>564</v>
      </c>
      <c r="AL36" s="46"/>
    </row>
    <row r="37" spans="1:38" ht="16.5" customHeight="1">
      <c r="A37" s="168">
        <v>32</v>
      </c>
      <c r="B37" s="40">
        <v>8011</v>
      </c>
      <c r="C37" s="182" t="s">
        <v>1205</v>
      </c>
      <c r="D37" s="172"/>
      <c r="F37" s="173"/>
      <c r="G37" s="173"/>
      <c r="H37" s="173"/>
      <c r="I37" s="173"/>
      <c r="J37" s="51"/>
      <c r="K37" s="144" t="s">
        <v>1062</v>
      </c>
      <c r="L37" s="43"/>
      <c r="M37" s="43"/>
      <c r="N37" s="146"/>
      <c r="O37" s="44"/>
      <c r="P37" s="133"/>
      <c r="Q37" s="52"/>
      <c r="R37" s="52"/>
      <c r="S37" s="56"/>
      <c r="T37" s="56"/>
      <c r="U37" s="140"/>
      <c r="V37" s="139"/>
      <c r="W37" s="139"/>
      <c r="X37" s="54"/>
      <c r="Y37" s="376"/>
      <c r="Z37" s="376"/>
      <c r="AA37" s="139"/>
      <c r="AB37" s="139"/>
      <c r="AC37" s="187"/>
      <c r="AD37" s="188"/>
      <c r="AE37" s="188"/>
      <c r="AF37" s="208"/>
      <c r="AG37" s="375"/>
      <c r="AH37" s="373"/>
      <c r="AI37" s="373"/>
      <c r="AJ37" s="374"/>
      <c r="AK37" s="58">
        <f>ROUND(L38*AI41,0)</f>
        <v>594</v>
      </c>
      <c r="AL37" s="59"/>
    </row>
    <row r="38" spans="1:38" ht="16.5" customHeight="1">
      <c r="A38" s="168">
        <v>32</v>
      </c>
      <c r="B38" s="40">
        <v>8013</v>
      </c>
      <c r="C38" s="182" t="s">
        <v>1206</v>
      </c>
      <c r="D38" s="172"/>
      <c r="E38" s="173"/>
      <c r="F38" s="173"/>
      <c r="G38" s="173"/>
      <c r="H38" s="173"/>
      <c r="I38" s="173"/>
      <c r="J38" s="51"/>
      <c r="K38" s="115"/>
      <c r="L38" s="378">
        <f>$L$11</f>
        <v>848</v>
      </c>
      <c r="M38" s="378"/>
      <c r="N38" s="95" t="s">
        <v>1272</v>
      </c>
      <c r="O38" s="62"/>
      <c r="P38" s="379" t="s">
        <v>1060</v>
      </c>
      <c r="Q38" s="380"/>
      <c r="R38" s="380"/>
      <c r="S38" s="380"/>
      <c r="T38" s="380"/>
      <c r="U38" s="380"/>
      <c r="V38" s="380"/>
      <c r="W38" s="380"/>
      <c r="X38" s="380"/>
      <c r="Y38" s="380"/>
      <c r="Z38" s="380"/>
      <c r="AA38" s="380"/>
      <c r="AB38" s="380"/>
      <c r="AC38" s="139"/>
      <c r="AD38" s="54" t="s">
        <v>898</v>
      </c>
      <c r="AE38" s="370">
        <f>$AE$9</f>
        <v>0.97</v>
      </c>
      <c r="AF38" s="371"/>
      <c r="AG38" s="375"/>
      <c r="AH38" s="373"/>
      <c r="AI38" s="373"/>
      <c r="AJ38" s="374"/>
      <c r="AK38" s="58">
        <f>ROUND(ROUND(L38*AE38,0)*AI41,0)</f>
        <v>576</v>
      </c>
      <c r="AL38" s="59"/>
    </row>
    <row r="39" spans="1:38" ht="16.5" customHeight="1">
      <c r="A39" s="168">
        <v>32</v>
      </c>
      <c r="B39" s="40">
        <v>8021</v>
      </c>
      <c r="C39" s="182" t="s">
        <v>1207</v>
      </c>
      <c r="D39" s="143"/>
      <c r="E39" s="158"/>
      <c r="F39" s="70"/>
      <c r="G39" s="70"/>
      <c r="H39" s="70"/>
      <c r="I39" s="70"/>
      <c r="J39" s="51"/>
      <c r="K39" s="144" t="s">
        <v>1065</v>
      </c>
      <c r="L39" s="43"/>
      <c r="M39" s="43"/>
      <c r="N39" s="146"/>
      <c r="O39" s="44"/>
      <c r="P39" s="133"/>
      <c r="Q39" s="52"/>
      <c r="R39" s="52"/>
      <c r="S39" s="56"/>
      <c r="T39" s="56"/>
      <c r="U39" s="140"/>
      <c r="V39" s="139"/>
      <c r="W39" s="139"/>
      <c r="X39" s="54"/>
      <c r="Y39" s="376"/>
      <c r="Z39" s="376"/>
      <c r="AA39" s="139"/>
      <c r="AB39" s="139"/>
      <c r="AC39" s="139"/>
      <c r="AD39" s="139"/>
      <c r="AE39" s="101"/>
      <c r="AF39" s="22"/>
      <c r="AG39" s="375"/>
      <c r="AH39" s="373"/>
      <c r="AI39" s="373"/>
      <c r="AJ39" s="374"/>
      <c r="AK39" s="58">
        <f>ROUND(L40*AI41,0)</f>
        <v>606</v>
      </c>
      <c r="AL39" s="59"/>
    </row>
    <row r="40" spans="1:38" ht="16.5" customHeight="1">
      <c r="A40" s="168">
        <v>32</v>
      </c>
      <c r="B40" s="40">
        <v>8023</v>
      </c>
      <c r="C40" s="182" t="s">
        <v>1208</v>
      </c>
      <c r="D40" s="143"/>
      <c r="E40" s="158"/>
      <c r="F40" s="70"/>
      <c r="G40" s="70"/>
      <c r="H40" s="70"/>
      <c r="I40" s="70"/>
      <c r="J40" s="51"/>
      <c r="K40" s="115"/>
      <c r="L40" s="378">
        <f>$L$13</f>
        <v>865</v>
      </c>
      <c r="M40" s="378"/>
      <c r="N40" s="95" t="s">
        <v>1272</v>
      </c>
      <c r="O40" s="62"/>
      <c r="P40" s="379" t="s">
        <v>1060</v>
      </c>
      <c r="Q40" s="380"/>
      <c r="R40" s="380"/>
      <c r="S40" s="380"/>
      <c r="T40" s="380"/>
      <c r="U40" s="380"/>
      <c r="V40" s="380"/>
      <c r="W40" s="380"/>
      <c r="X40" s="380"/>
      <c r="Y40" s="380"/>
      <c r="Z40" s="380"/>
      <c r="AA40" s="380"/>
      <c r="AB40" s="380"/>
      <c r="AC40" s="139"/>
      <c r="AD40" s="54" t="s">
        <v>898</v>
      </c>
      <c r="AE40" s="370">
        <f>$AE$9</f>
        <v>0.97</v>
      </c>
      <c r="AF40" s="371"/>
      <c r="AG40" s="375"/>
      <c r="AH40" s="373"/>
      <c r="AI40" s="373"/>
      <c r="AJ40" s="374"/>
      <c r="AK40" s="58">
        <f>ROUND(ROUND(L40*AE40,0)*AI41,0)</f>
        <v>587</v>
      </c>
      <c r="AL40" s="59"/>
    </row>
    <row r="41" spans="1:38" ht="16.5" customHeight="1">
      <c r="A41" s="168">
        <v>32</v>
      </c>
      <c r="B41" s="40">
        <v>8031</v>
      </c>
      <c r="C41" s="182" t="s">
        <v>1209</v>
      </c>
      <c r="D41" s="143"/>
      <c r="E41" s="158"/>
      <c r="F41" s="70"/>
      <c r="G41" s="70"/>
      <c r="H41" s="70"/>
      <c r="I41" s="70"/>
      <c r="J41" s="51"/>
      <c r="K41" s="144" t="s">
        <v>1068</v>
      </c>
      <c r="L41" s="43"/>
      <c r="M41" s="43"/>
      <c r="N41" s="146"/>
      <c r="O41" s="44"/>
      <c r="P41" s="133"/>
      <c r="Q41" s="52"/>
      <c r="R41" s="52"/>
      <c r="S41" s="56"/>
      <c r="T41" s="56"/>
      <c r="U41" s="140"/>
      <c r="V41" s="139"/>
      <c r="W41" s="139"/>
      <c r="X41" s="54"/>
      <c r="Y41" s="376"/>
      <c r="Z41" s="376"/>
      <c r="AA41" s="139"/>
      <c r="AB41" s="139"/>
      <c r="AC41" s="139"/>
      <c r="AD41" s="139"/>
      <c r="AE41" s="54"/>
      <c r="AF41" s="209"/>
      <c r="AG41" s="110"/>
      <c r="AH41" s="49" t="s">
        <v>898</v>
      </c>
      <c r="AI41" s="368">
        <v>0.7</v>
      </c>
      <c r="AJ41" s="369"/>
      <c r="AK41" s="58">
        <f>ROUND(L42*AI41,0)</f>
        <v>617</v>
      </c>
      <c r="AL41" s="59"/>
    </row>
    <row r="42" spans="1:38" ht="16.5" customHeight="1">
      <c r="A42" s="168">
        <v>32</v>
      </c>
      <c r="B42" s="40">
        <v>8033</v>
      </c>
      <c r="C42" s="182" t="s">
        <v>1210</v>
      </c>
      <c r="D42" s="143"/>
      <c r="E42" s="158"/>
      <c r="F42" s="70"/>
      <c r="G42" s="70"/>
      <c r="H42" s="70"/>
      <c r="I42" s="70"/>
      <c r="J42" s="51"/>
      <c r="K42" s="115"/>
      <c r="L42" s="378">
        <f>$L$15</f>
        <v>882</v>
      </c>
      <c r="M42" s="378"/>
      <c r="N42" s="95" t="s">
        <v>1272</v>
      </c>
      <c r="O42" s="62"/>
      <c r="P42" s="379" t="s">
        <v>1060</v>
      </c>
      <c r="Q42" s="380"/>
      <c r="R42" s="380"/>
      <c r="S42" s="380"/>
      <c r="T42" s="380"/>
      <c r="U42" s="380"/>
      <c r="V42" s="380"/>
      <c r="W42" s="380"/>
      <c r="X42" s="380"/>
      <c r="Y42" s="380"/>
      <c r="Z42" s="380"/>
      <c r="AA42" s="380"/>
      <c r="AB42" s="380"/>
      <c r="AC42" s="139"/>
      <c r="AD42" s="54" t="s">
        <v>898</v>
      </c>
      <c r="AE42" s="370">
        <f>$AE$9</f>
        <v>0.97</v>
      </c>
      <c r="AF42" s="371"/>
      <c r="AG42" s="110"/>
      <c r="AH42" s="70"/>
      <c r="AI42" s="70"/>
      <c r="AJ42" s="51"/>
      <c r="AK42" s="58">
        <f>ROUND(ROUND(L42*AE42,0)*AI41,0)</f>
        <v>599</v>
      </c>
      <c r="AL42" s="59"/>
    </row>
    <row r="43" spans="1:38" ht="16.5" customHeight="1">
      <c r="A43" s="168">
        <v>32</v>
      </c>
      <c r="B43" s="40">
        <v>8041</v>
      </c>
      <c r="C43" s="182" t="s">
        <v>1211</v>
      </c>
      <c r="D43" s="143"/>
      <c r="E43" s="158"/>
      <c r="F43" s="70"/>
      <c r="G43" s="70"/>
      <c r="H43" s="70"/>
      <c r="I43" s="70"/>
      <c r="J43" s="51"/>
      <c r="K43" s="144" t="s">
        <v>1071</v>
      </c>
      <c r="L43" s="43"/>
      <c r="M43" s="43"/>
      <c r="N43" s="146"/>
      <c r="O43" s="44"/>
      <c r="P43" s="133"/>
      <c r="Q43" s="52"/>
      <c r="R43" s="52"/>
      <c r="S43" s="56"/>
      <c r="T43" s="56"/>
      <c r="U43" s="140"/>
      <c r="V43" s="139"/>
      <c r="W43" s="139"/>
      <c r="X43" s="54"/>
      <c r="Y43" s="376"/>
      <c r="Z43" s="376"/>
      <c r="AA43" s="139"/>
      <c r="AB43" s="139"/>
      <c r="AC43" s="139"/>
      <c r="AD43" s="139"/>
      <c r="AE43" s="142"/>
      <c r="AF43" s="184"/>
      <c r="AG43" s="90"/>
      <c r="AH43" s="70"/>
      <c r="AI43" s="70"/>
      <c r="AJ43" s="51"/>
      <c r="AK43" s="58">
        <f>ROUND(L44*AI41,0)</f>
        <v>630</v>
      </c>
      <c r="AL43" s="59"/>
    </row>
    <row r="44" spans="1:38" ht="16.5" customHeight="1">
      <c r="A44" s="39">
        <v>32</v>
      </c>
      <c r="B44" s="40">
        <v>8043</v>
      </c>
      <c r="C44" s="182" t="s">
        <v>1212</v>
      </c>
      <c r="D44" s="147"/>
      <c r="E44" s="160"/>
      <c r="F44" s="95"/>
      <c r="G44" s="95"/>
      <c r="H44" s="95"/>
      <c r="I44" s="95"/>
      <c r="J44" s="62"/>
      <c r="K44" s="115"/>
      <c r="L44" s="378">
        <f>$L$17</f>
        <v>900</v>
      </c>
      <c r="M44" s="378"/>
      <c r="N44" s="95" t="s">
        <v>1272</v>
      </c>
      <c r="O44" s="62"/>
      <c r="P44" s="379" t="s">
        <v>1060</v>
      </c>
      <c r="Q44" s="380"/>
      <c r="R44" s="380"/>
      <c r="S44" s="380"/>
      <c r="T44" s="380"/>
      <c r="U44" s="380"/>
      <c r="V44" s="380"/>
      <c r="W44" s="380"/>
      <c r="X44" s="380"/>
      <c r="Y44" s="380"/>
      <c r="Z44" s="380"/>
      <c r="AA44" s="380"/>
      <c r="AB44" s="380"/>
      <c r="AC44" s="139"/>
      <c r="AD44" s="54" t="s">
        <v>898</v>
      </c>
      <c r="AE44" s="381">
        <f>$AE$9</f>
        <v>0.97</v>
      </c>
      <c r="AF44" s="382"/>
      <c r="AG44" s="116"/>
      <c r="AH44" s="95"/>
      <c r="AI44" s="95"/>
      <c r="AJ44" s="62"/>
      <c r="AK44" s="58">
        <f>ROUND(ROUND(L44*AE44,0)*AI41,0)</f>
        <v>611</v>
      </c>
      <c r="AL44" s="120"/>
    </row>
    <row r="45" ht="16.5" customHeight="1"/>
    <row r="46" ht="16.5" customHeight="1"/>
    <row r="47" ht="17.25">
      <c r="B47" s="20" t="s">
        <v>1095</v>
      </c>
    </row>
    <row r="48" ht="13.5" customHeight="1">
      <c r="B48" s="20"/>
    </row>
    <row r="49" spans="1:38" ht="16.5" customHeight="1">
      <c r="A49" s="21" t="s">
        <v>1049</v>
      </c>
      <c r="B49" s="165"/>
      <c r="C49" s="23" t="s">
        <v>1050</v>
      </c>
      <c r="D49" s="24"/>
      <c r="E49" s="25"/>
      <c r="F49" s="25"/>
      <c r="G49" s="25"/>
      <c r="H49" s="25"/>
      <c r="I49" s="25"/>
      <c r="J49" s="25"/>
      <c r="K49" s="25"/>
      <c r="L49" s="25"/>
      <c r="M49" s="25"/>
      <c r="N49" s="25"/>
      <c r="O49" s="25"/>
      <c r="P49" s="25"/>
      <c r="Q49" s="27" t="s">
        <v>1051</v>
      </c>
      <c r="R49" s="25"/>
      <c r="S49" s="25"/>
      <c r="T49" s="25"/>
      <c r="U49" s="25"/>
      <c r="V49" s="25"/>
      <c r="W49" s="25"/>
      <c r="X49" s="25"/>
      <c r="Y49" s="25"/>
      <c r="Z49" s="25"/>
      <c r="AA49" s="25"/>
      <c r="AB49" s="25"/>
      <c r="AC49" s="25"/>
      <c r="AD49" s="25"/>
      <c r="AE49" s="25"/>
      <c r="AF49" s="25"/>
      <c r="AG49" s="25"/>
      <c r="AH49" s="25"/>
      <c r="AI49" s="25"/>
      <c r="AJ49" s="157"/>
      <c r="AK49" s="166" t="s">
        <v>1114</v>
      </c>
      <c r="AL49" s="166" t="s">
        <v>1115</v>
      </c>
    </row>
    <row r="50" spans="1:38" ht="16.5" customHeight="1">
      <c r="A50" s="31" t="s">
        <v>1052</v>
      </c>
      <c r="B50" s="32" t="s">
        <v>1053</v>
      </c>
      <c r="C50" s="33"/>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3"/>
      <c r="AK50" s="167" t="s">
        <v>1271</v>
      </c>
      <c r="AL50" s="167" t="s">
        <v>1272</v>
      </c>
    </row>
    <row r="51" spans="1:38" ht="16.5" customHeight="1">
      <c r="A51" s="168">
        <v>32</v>
      </c>
      <c r="B51" s="40">
        <v>9001</v>
      </c>
      <c r="C51" s="182" t="s">
        <v>1187</v>
      </c>
      <c r="D51" s="170" t="s">
        <v>1213</v>
      </c>
      <c r="E51" s="171"/>
      <c r="F51" s="171"/>
      <c r="G51" s="171"/>
      <c r="H51" s="171"/>
      <c r="I51" s="171"/>
      <c r="J51" s="44"/>
      <c r="K51" s="144" t="s">
        <v>1056</v>
      </c>
      <c r="L51" s="146"/>
      <c r="M51" s="146"/>
      <c r="N51" s="146"/>
      <c r="O51" s="44"/>
      <c r="P51" s="133"/>
      <c r="Q51" s="52"/>
      <c r="R51" s="52"/>
      <c r="S51" s="56"/>
      <c r="T51" s="56"/>
      <c r="U51" s="140"/>
      <c r="V51" s="140"/>
      <c r="W51" s="140"/>
      <c r="X51" s="54"/>
      <c r="Y51" s="376"/>
      <c r="Z51" s="376"/>
      <c r="AA51" s="139"/>
      <c r="AB51" s="139"/>
      <c r="AC51" s="139"/>
      <c r="AD51" s="139"/>
      <c r="AE51" s="101"/>
      <c r="AF51" s="104"/>
      <c r="AG51" s="185"/>
      <c r="AH51" s="137"/>
      <c r="AI51" s="137"/>
      <c r="AJ51" s="186"/>
      <c r="AK51" s="58">
        <f>ROUND(L52*AI58,0)</f>
        <v>582</v>
      </c>
      <c r="AL51" s="82" t="s">
        <v>1057</v>
      </c>
    </row>
    <row r="52" spans="1:38" ht="16.5" customHeight="1">
      <c r="A52" s="168">
        <v>32</v>
      </c>
      <c r="B52" s="40">
        <v>9003</v>
      </c>
      <c r="C52" s="182" t="s">
        <v>1214</v>
      </c>
      <c r="D52" s="172"/>
      <c r="E52" s="173" t="s">
        <v>1059</v>
      </c>
      <c r="F52" s="173"/>
      <c r="G52" s="173"/>
      <c r="H52" s="173"/>
      <c r="I52" s="173"/>
      <c r="J52" s="51"/>
      <c r="K52" s="115"/>
      <c r="L52" s="378">
        <f>$L$9</f>
        <v>831</v>
      </c>
      <c r="M52" s="378"/>
      <c r="N52" s="95" t="s">
        <v>1272</v>
      </c>
      <c r="O52" s="62"/>
      <c r="P52" s="379" t="s">
        <v>1060</v>
      </c>
      <c r="Q52" s="380"/>
      <c r="R52" s="380"/>
      <c r="S52" s="380"/>
      <c r="T52" s="380"/>
      <c r="U52" s="380"/>
      <c r="V52" s="380"/>
      <c r="W52" s="380"/>
      <c r="X52" s="380"/>
      <c r="Y52" s="380"/>
      <c r="Z52" s="380"/>
      <c r="AA52" s="380"/>
      <c r="AB52" s="380"/>
      <c r="AC52" s="139"/>
      <c r="AD52" s="54" t="s">
        <v>1160</v>
      </c>
      <c r="AE52" s="370">
        <f>$AE$9</f>
        <v>0.97</v>
      </c>
      <c r="AF52" s="371"/>
      <c r="AG52" s="341" t="s">
        <v>1215</v>
      </c>
      <c r="AH52" s="383"/>
      <c r="AI52" s="383"/>
      <c r="AJ52" s="384"/>
      <c r="AK52" s="58">
        <f>ROUND(ROUND(L52*AE52,0)*AI58,0)</f>
        <v>564</v>
      </c>
      <c r="AL52" s="46"/>
    </row>
    <row r="53" spans="1:38" ht="16.5" customHeight="1">
      <c r="A53" s="168">
        <v>32</v>
      </c>
      <c r="B53" s="40">
        <v>9011</v>
      </c>
      <c r="C53" s="182" t="s">
        <v>1188</v>
      </c>
      <c r="D53" s="172"/>
      <c r="E53" s="173"/>
      <c r="F53" s="173"/>
      <c r="G53" s="173"/>
      <c r="H53" s="173"/>
      <c r="I53" s="173"/>
      <c r="J53" s="51"/>
      <c r="K53" s="144" t="s">
        <v>1062</v>
      </c>
      <c r="L53" s="43"/>
      <c r="M53" s="43"/>
      <c r="N53" s="146"/>
      <c r="O53" s="44"/>
      <c r="P53" s="133"/>
      <c r="Q53" s="52"/>
      <c r="R53" s="52"/>
      <c r="S53" s="56"/>
      <c r="T53" s="56"/>
      <c r="U53" s="140"/>
      <c r="V53" s="139"/>
      <c r="W53" s="139"/>
      <c r="X53" s="54"/>
      <c r="Y53" s="376"/>
      <c r="Z53" s="376"/>
      <c r="AA53" s="139"/>
      <c r="AB53" s="139"/>
      <c r="AC53" s="187"/>
      <c r="AD53" s="188"/>
      <c r="AE53" s="188"/>
      <c r="AF53" s="208"/>
      <c r="AG53" s="341"/>
      <c r="AH53" s="383"/>
      <c r="AI53" s="383"/>
      <c r="AJ53" s="384"/>
      <c r="AK53" s="58">
        <f>ROUND(L54*AI58,0)</f>
        <v>594</v>
      </c>
      <c r="AL53" s="59"/>
    </row>
    <row r="54" spans="1:38" ht="16.5" customHeight="1">
      <c r="A54" s="168">
        <v>32</v>
      </c>
      <c r="B54" s="40">
        <v>9013</v>
      </c>
      <c r="C54" s="182" t="s">
        <v>1216</v>
      </c>
      <c r="D54" s="172"/>
      <c r="E54" s="173"/>
      <c r="F54" s="173"/>
      <c r="G54" s="173"/>
      <c r="H54" s="173"/>
      <c r="I54" s="173"/>
      <c r="J54" s="51"/>
      <c r="K54" s="115"/>
      <c r="L54" s="378">
        <f>$L$11</f>
        <v>848</v>
      </c>
      <c r="M54" s="378"/>
      <c r="N54" s="95" t="s">
        <v>1272</v>
      </c>
      <c r="O54" s="62"/>
      <c r="P54" s="379" t="s">
        <v>1060</v>
      </c>
      <c r="Q54" s="380"/>
      <c r="R54" s="380"/>
      <c r="S54" s="380"/>
      <c r="T54" s="380"/>
      <c r="U54" s="380"/>
      <c r="V54" s="380"/>
      <c r="W54" s="380"/>
      <c r="X54" s="380"/>
      <c r="Y54" s="380"/>
      <c r="Z54" s="380"/>
      <c r="AA54" s="380"/>
      <c r="AB54" s="380"/>
      <c r="AC54" s="139"/>
      <c r="AD54" s="54" t="s">
        <v>1160</v>
      </c>
      <c r="AE54" s="370">
        <f>$AE$9</f>
        <v>0.97</v>
      </c>
      <c r="AF54" s="371"/>
      <c r="AG54" s="341"/>
      <c r="AH54" s="383"/>
      <c r="AI54" s="383"/>
      <c r="AJ54" s="384"/>
      <c r="AK54" s="58">
        <f>ROUND(ROUND(L54*AE54,0)*AI58,0)</f>
        <v>576</v>
      </c>
      <c r="AL54" s="59"/>
    </row>
    <row r="55" spans="1:38" ht="16.5" customHeight="1">
      <c r="A55" s="168">
        <v>32</v>
      </c>
      <c r="B55" s="40">
        <v>9021</v>
      </c>
      <c r="C55" s="182" t="s">
        <v>1189</v>
      </c>
      <c r="D55" s="143"/>
      <c r="E55" s="158"/>
      <c r="F55" s="70"/>
      <c r="G55" s="70"/>
      <c r="H55" s="70"/>
      <c r="I55" s="70"/>
      <c r="J55" s="51"/>
      <c r="K55" s="144" t="s">
        <v>1065</v>
      </c>
      <c r="L55" s="43"/>
      <c r="M55" s="43"/>
      <c r="N55" s="146"/>
      <c r="O55" s="44"/>
      <c r="P55" s="133"/>
      <c r="Q55" s="52"/>
      <c r="R55" s="52"/>
      <c r="S55" s="56"/>
      <c r="T55" s="56"/>
      <c r="U55" s="140"/>
      <c r="V55" s="139"/>
      <c r="W55" s="139"/>
      <c r="X55" s="54"/>
      <c r="Y55" s="376"/>
      <c r="Z55" s="376"/>
      <c r="AA55" s="139"/>
      <c r="AB55" s="139"/>
      <c r="AC55" s="139"/>
      <c r="AD55" s="139"/>
      <c r="AE55" s="101"/>
      <c r="AF55" s="22"/>
      <c r="AG55" s="341"/>
      <c r="AH55" s="383"/>
      <c r="AI55" s="383"/>
      <c r="AJ55" s="384"/>
      <c r="AK55" s="58">
        <f>ROUND(L56*AI58,0)</f>
        <v>606</v>
      </c>
      <c r="AL55" s="59"/>
    </row>
    <row r="56" spans="1:38" ht="16.5" customHeight="1">
      <c r="A56" s="168">
        <v>32</v>
      </c>
      <c r="B56" s="40">
        <v>9023</v>
      </c>
      <c r="C56" s="182" t="s">
        <v>1217</v>
      </c>
      <c r="D56" s="143"/>
      <c r="E56" s="158"/>
      <c r="F56" s="70"/>
      <c r="G56" s="70"/>
      <c r="H56" s="70"/>
      <c r="I56" s="70"/>
      <c r="J56" s="51"/>
      <c r="K56" s="115"/>
      <c r="L56" s="378">
        <f>$L$13</f>
        <v>865</v>
      </c>
      <c r="M56" s="378"/>
      <c r="N56" s="95" t="s">
        <v>1272</v>
      </c>
      <c r="O56" s="62"/>
      <c r="P56" s="379" t="s">
        <v>1060</v>
      </c>
      <c r="Q56" s="380"/>
      <c r="R56" s="380"/>
      <c r="S56" s="380"/>
      <c r="T56" s="380"/>
      <c r="U56" s="380"/>
      <c r="V56" s="380"/>
      <c r="W56" s="380"/>
      <c r="X56" s="380"/>
      <c r="Y56" s="380"/>
      <c r="Z56" s="380"/>
      <c r="AA56" s="380"/>
      <c r="AB56" s="380"/>
      <c r="AC56" s="139"/>
      <c r="AD56" s="54" t="s">
        <v>1160</v>
      </c>
      <c r="AE56" s="370">
        <f>$AE$9</f>
        <v>0.97</v>
      </c>
      <c r="AF56" s="371"/>
      <c r="AG56" s="341"/>
      <c r="AH56" s="383"/>
      <c r="AI56" s="383"/>
      <c r="AJ56" s="384"/>
      <c r="AK56" s="58">
        <f>ROUND(ROUND(L56*AE56,0)*AI58,0)</f>
        <v>587</v>
      </c>
      <c r="AL56" s="59"/>
    </row>
    <row r="57" spans="1:38" ht="16.5" customHeight="1">
      <c r="A57" s="168">
        <v>32</v>
      </c>
      <c r="B57" s="40">
        <v>9031</v>
      </c>
      <c r="C57" s="182" t="s">
        <v>1218</v>
      </c>
      <c r="D57" s="143"/>
      <c r="E57" s="158"/>
      <c r="F57" s="70"/>
      <c r="G57" s="70"/>
      <c r="H57" s="70"/>
      <c r="I57" s="70"/>
      <c r="J57" s="51"/>
      <c r="K57" s="144" t="s">
        <v>1068</v>
      </c>
      <c r="L57" s="43"/>
      <c r="M57" s="43"/>
      <c r="N57" s="146"/>
      <c r="O57" s="44"/>
      <c r="P57" s="133"/>
      <c r="Q57" s="52"/>
      <c r="R57" s="52"/>
      <c r="S57" s="56"/>
      <c r="T57" s="56"/>
      <c r="U57" s="140"/>
      <c r="V57" s="139"/>
      <c r="W57" s="139"/>
      <c r="X57" s="54"/>
      <c r="Y57" s="376"/>
      <c r="Z57" s="376"/>
      <c r="AA57" s="139"/>
      <c r="AB57" s="139"/>
      <c r="AC57" s="139"/>
      <c r="AD57" s="139"/>
      <c r="AE57" s="54"/>
      <c r="AF57" s="209"/>
      <c r="AG57" s="341"/>
      <c r="AH57" s="383"/>
      <c r="AI57" s="383"/>
      <c r="AJ57" s="384"/>
      <c r="AK57" s="58">
        <f>ROUND(L58*AI58,0)</f>
        <v>617</v>
      </c>
      <c r="AL57" s="59"/>
    </row>
    <row r="58" spans="1:38" ht="16.5" customHeight="1">
      <c r="A58" s="168">
        <v>32</v>
      </c>
      <c r="B58" s="40">
        <v>9033</v>
      </c>
      <c r="C58" s="182" t="s">
        <v>1219</v>
      </c>
      <c r="D58" s="143"/>
      <c r="E58" s="158"/>
      <c r="F58" s="70"/>
      <c r="G58" s="70"/>
      <c r="H58" s="70"/>
      <c r="I58" s="70"/>
      <c r="J58" s="51"/>
      <c r="K58" s="115"/>
      <c r="L58" s="378">
        <f>$L$15</f>
        <v>882</v>
      </c>
      <c r="M58" s="378"/>
      <c r="N58" s="95" t="s">
        <v>1272</v>
      </c>
      <c r="O58" s="62"/>
      <c r="P58" s="379" t="s">
        <v>1060</v>
      </c>
      <c r="Q58" s="380"/>
      <c r="R58" s="380"/>
      <c r="S58" s="380"/>
      <c r="T58" s="380"/>
      <c r="U58" s="380"/>
      <c r="V58" s="380"/>
      <c r="W58" s="380"/>
      <c r="X58" s="380"/>
      <c r="Y58" s="380"/>
      <c r="Z58" s="380"/>
      <c r="AA58" s="380"/>
      <c r="AB58" s="380"/>
      <c r="AC58" s="139"/>
      <c r="AD58" s="54" t="s">
        <v>1160</v>
      </c>
      <c r="AE58" s="370">
        <f>$AE$9</f>
        <v>0.97</v>
      </c>
      <c r="AF58" s="371"/>
      <c r="AG58" s="110"/>
      <c r="AH58" s="189" t="s">
        <v>1160</v>
      </c>
      <c r="AI58" s="368">
        <v>0.7</v>
      </c>
      <c r="AJ58" s="369"/>
      <c r="AK58" s="58">
        <f>ROUND(ROUND(L58*AE58,0)*AI58,0)</f>
        <v>599</v>
      </c>
      <c r="AL58" s="59"/>
    </row>
    <row r="59" spans="1:38" ht="16.5" customHeight="1">
      <c r="A59" s="168">
        <v>32</v>
      </c>
      <c r="B59" s="40">
        <v>9041</v>
      </c>
      <c r="C59" s="182" t="s">
        <v>1190</v>
      </c>
      <c r="D59" s="143"/>
      <c r="E59" s="158"/>
      <c r="F59" s="70"/>
      <c r="G59" s="70"/>
      <c r="H59" s="70"/>
      <c r="I59" s="70"/>
      <c r="J59" s="51"/>
      <c r="K59" s="144" t="s">
        <v>1071</v>
      </c>
      <c r="L59" s="43"/>
      <c r="M59" s="43"/>
      <c r="N59" s="146"/>
      <c r="O59" s="44"/>
      <c r="P59" s="133"/>
      <c r="Q59" s="52"/>
      <c r="R59" s="52"/>
      <c r="S59" s="56"/>
      <c r="T59" s="56"/>
      <c r="U59" s="140"/>
      <c r="V59" s="139"/>
      <c r="W59" s="139"/>
      <c r="X59" s="54"/>
      <c r="Y59" s="376"/>
      <c r="Z59" s="376"/>
      <c r="AA59" s="139"/>
      <c r="AB59" s="139"/>
      <c r="AC59" s="139"/>
      <c r="AD59" s="139"/>
      <c r="AE59" s="142"/>
      <c r="AF59" s="184"/>
      <c r="AG59" s="89"/>
      <c r="AH59" s="141"/>
      <c r="AI59" s="141"/>
      <c r="AJ59" s="190"/>
      <c r="AK59" s="58">
        <f>ROUND(L60*AI58,0)</f>
        <v>630</v>
      </c>
      <c r="AL59" s="59"/>
    </row>
    <row r="60" spans="1:38" ht="16.5" customHeight="1">
      <c r="A60" s="39">
        <v>32</v>
      </c>
      <c r="B60" s="40">
        <v>9043</v>
      </c>
      <c r="C60" s="182" t="s">
        <v>1220</v>
      </c>
      <c r="D60" s="147"/>
      <c r="E60" s="160"/>
      <c r="F60" s="95"/>
      <c r="G60" s="95"/>
      <c r="H60" s="95"/>
      <c r="I60" s="95"/>
      <c r="J60" s="62"/>
      <c r="K60" s="115"/>
      <c r="L60" s="378">
        <f>$L$17</f>
        <v>900</v>
      </c>
      <c r="M60" s="378"/>
      <c r="N60" s="95" t="s">
        <v>1272</v>
      </c>
      <c r="O60" s="62"/>
      <c r="P60" s="379" t="s">
        <v>1060</v>
      </c>
      <c r="Q60" s="380"/>
      <c r="R60" s="380"/>
      <c r="S60" s="380"/>
      <c r="T60" s="380"/>
      <c r="U60" s="380"/>
      <c r="V60" s="380"/>
      <c r="W60" s="380"/>
      <c r="X60" s="380"/>
      <c r="Y60" s="380"/>
      <c r="Z60" s="380"/>
      <c r="AA60" s="380"/>
      <c r="AB60" s="380"/>
      <c r="AC60" s="139"/>
      <c r="AD60" s="54" t="s">
        <v>1160</v>
      </c>
      <c r="AE60" s="381">
        <f>$AE$9</f>
        <v>0.97</v>
      </c>
      <c r="AF60" s="382"/>
      <c r="AG60" s="116"/>
      <c r="AH60" s="148"/>
      <c r="AI60" s="148"/>
      <c r="AJ60" s="191"/>
      <c r="AK60" s="58">
        <f>ROUND(ROUND(L60*AE60,0)*AI58,0)</f>
        <v>611</v>
      </c>
      <c r="AL60" s="120"/>
    </row>
  </sheetData>
  <sheetProtection/>
  <mergeCells count="70">
    <mergeCell ref="P56:AB56"/>
    <mergeCell ref="AE56:AF56"/>
    <mergeCell ref="P58:AB58"/>
    <mergeCell ref="AE40:AF40"/>
    <mergeCell ref="AE42:AF42"/>
    <mergeCell ref="AE44:AF44"/>
    <mergeCell ref="P52:AB52"/>
    <mergeCell ref="P60:AB60"/>
    <mergeCell ref="AE60:AF60"/>
    <mergeCell ref="AG52:AJ57"/>
    <mergeCell ref="AI58:AJ58"/>
    <mergeCell ref="AE52:AF52"/>
    <mergeCell ref="L58:M58"/>
    <mergeCell ref="L60:M60"/>
    <mergeCell ref="L56:M56"/>
    <mergeCell ref="P54:AB54"/>
    <mergeCell ref="AE54:AF54"/>
    <mergeCell ref="L52:M52"/>
    <mergeCell ref="L54:M54"/>
    <mergeCell ref="L36:M36"/>
    <mergeCell ref="L38:M38"/>
    <mergeCell ref="L40:M40"/>
    <mergeCell ref="P36:AB36"/>
    <mergeCell ref="P38:AB38"/>
    <mergeCell ref="P40:AB40"/>
    <mergeCell ref="P42:AB42"/>
    <mergeCell ref="L17:M17"/>
    <mergeCell ref="Y37:Z37"/>
    <mergeCell ref="L44:M44"/>
    <mergeCell ref="Y41:Z41"/>
    <mergeCell ref="Y43:Z43"/>
    <mergeCell ref="Y39:Z39"/>
    <mergeCell ref="L42:M42"/>
    <mergeCell ref="P44:AB44"/>
    <mergeCell ref="AD27:AE27"/>
    <mergeCell ref="AD28:AE28"/>
    <mergeCell ref="AE9:AF9"/>
    <mergeCell ref="AD21:AE21"/>
    <mergeCell ref="AD22:AE22"/>
    <mergeCell ref="AD24:AE24"/>
    <mergeCell ref="AD25:AE25"/>
    <mergeCell ref="AE15:AF15"/>
    <mergeCell ref="AE17:AF17"/>
    <mergeCell ref="AD18:AE18"/>
    <mergeCell ref="L9:M9"/>
    <mergeCell ref="L11:M11"/>
    <mergeCell ref="L13:M13"/>
    <mergeCell ref="AE11:AF11"/>
    <mergeCell ref="AE13:AF13"/>
    <mergeCell ref="AD26:AE26"/>
    <mergeCell ref="AD19:AE19"/>
    <mergeCell ref="AD20:AE20"/>
    <mergeCell ref="AD23:AE23"/>
    <mergeCell ref="L15:M15"/>
    <mergeCell ref="Y8:Z8"/>
    <mergeCell ref="Y10:Z10"/>
    <mergeCell ref="Y12:Z12"/>
    <mergeCell ref="Y35:Z35"/>
    <mergeCell ref="Y14:Z14"/>
    <mergeCell ref="Y16:Z16"/>
    <mergeCell ref="AI41:AJ41"/>
    <mergeCell ref="AE36:AF36"/>
    <mergeCell ref="AE38:AF38"/>
    <mergeCell ref="AG36:AJ40"/>
    <mergeCell ref="Y59:Z59"/>
    <mergeCell ref="Y51:Z51"/>
    <mergeCell ref="Y53:Z53"/>
    <mergeCell ref="Y55:Z55"/>
    <mergeCell ref="Y57:Z57"/>
    <mergeCell ref="AE58:AF58"/>
  </mergeCells>
  <printOptions horizontalCentered="1"/>
  <pageMargins left="0.3937007874015748" right="0.3937007874015748" top="0.7874015748031497" bottom="0.5905511811023623" header="0.5118110236220472" footer="0.31496062992125984"/>
  <pageSetup firstPageNumber="2" useFirstPageNumber="1" horizontalDpi="600" verticalDpi="600" orientation="portrait" paperSize="9" scale="63" r:id="rId1"/>
  <headerFooter alignWithMargins="0">
    <oddHeader>&amp;R&amp;9認知症対応型共同生活介護</oddHeader>
    <oddFooter>&amp;C&amp;14&amp;P</oddFooter>
  </headerFooter>
</worksheet>
</file>

<file path=xl/worksheets/sheet12.xml><?xml version="1.0" encoding="utf-8"?>
<worksheet xmlns="http://schemas.openxmlformats.org/spreadsheetml/2006/main" xmlns:r="http://schemas.openxmlformats.org/officeDocument/2006/relationships">
  <dimension ref="A1:AM54"/>
  <sheetViews>
    <sheetView view="pageBreakPreview" zoomScale="75" zoomScaleNormal="75" zoomScaleSheetLayoutView="75" zoomScalePageLayoutView="0" workbookViewId="0" topLeftCell="A1">
      <selection activeCell="T19" sqref="T19"/>
    </sheetView>
  </sheetViews>
  <sheetFormatPr defaultColWidth="9.00390625" defaultRowHeight="13.5"/>
  <cols>
    <col min="1" max="1" width="4.625" style="10" customWidth="1"/>
    <col min="2" max="2" width="7.50390625" style="10" customWidth="1"/>
    <col min="3" max="3" width="29.625" style="10" customWidth="1"/>
    <col min="4" max="25" width="2.375" style="10" customWidth="1"/>
    <col min="26" max="26" width="2.875" style="10" customWidth="1"/>
    <col min="27" max="28" width="2.375" style="10" customWidth="1"/>
    <col min="29" max="30" width="1.875" style="10" customWidth="1"/>
    <col min="31" max="31" width="2.375" style="10" customWidth="1"/>
    <col min="32" max="32" width="2.00390625" style="10" customWidth="1"/>
    <col min="33" max="33" width="1.37890625" style="10" customWidth="1"/>
    <col min="34" max="34" width="1.75390625" style="10" customWidth="1"/>
    <col min="35" max="36" width="2.625" style="10" customWidth="1"/>
    <col min="37" max="37" width="8.625" style="10" customWidth="1"/>
    <col min="38" max="38" width="8.50390625" style="10" customWidth="1"/>
    <col min="39" max="39" width="2.75390625" style="10" customWidth="1"/>
    <col min="40" max="16384" width="9.00390625" style="10" customWidth="1"/>
  </cols>
  <sheetData>
    <row r="1" ht="17.25" customHeight="1">
      <c r="A1" s="20"/>
    </row>
    <row r="2" spans="1:2" ht="17.25" customHeight="1">
      <c r="A2" s="20"/>
      <c r="B2" s="20" t="s">
        <v>1048</v>
      </c>
    </row>
    <row r="3" ht="13.5" customHeight="1"/>
    <row r="4" spans="1:39" ht="16.5" customHeight="1">
      <c r="A4" s="21" t="s">
        <v>1049</v>
      </c>
      <c r="B4" s="165"/>
      <c r="C4" s="23" t="s">
        <v>1050</v>
      </c>
      <c r="D4" s="24"/>
      <c r="E4" s="25"/>
      <c r="F4" s="25"/>
      <c r="G4" s="25"/>
      <c r="H4" s="25"/>
      <c r="I4" s="25"/>
      <c r="J4" s="25"/>
      <c r="K4" s="25"/>
      <c r="L4" s="25"/>
      <c r="M4" s="25"/>
      <c r="N4" s="25"/>
      <c r="O4" s="25"/>
      <c r="P4" s="25"/>
      <c r="Q4" s="27" t="s">
        <v>1051</v>
      </c>
      <c r="R4" s="25"/>
      <c r="S4" s="25"/>
      <c r="T4" s="25"/>
      <c r="U4" s="25"/>
      <c r="V4" s="25"/>
      <c r="W4" s="25"/>
      <c r="X4" s="25"/>
      <c r="Y4" s="25"/>
      <c r="Z4" s="25"/>
      <c r="AA4" s="25"/>
      <c r="AB4" s="25"/>
      <c r="AC4" s="25"/>
      <c r="AD4" s="25"/>
      <c r="AE4" s="25"/>
      <c r="AF4" s="25"/>
      <c r="AG4" s="25"/>
      <c r="AH4" s="25"/>
      <c r="AI4" s="25"/>
      <c r="AJ4" s="157"/>
      <c r="AK4" s="166" t="s">
        <v>1106</v>
      </c>
      <c r="AL4" s="166" t="s">
        <v>1107</v>
      </c>
      <c r="AM4" s="30"/>
    </row>
    <row r="5" spans="1:39" ht="16.5" customHeight="1">
      <c r="A5" s="31" t="s">
        <v>1052</v>
      </c>
      <c r="B5" s="32" t="s">
        <v>1053</v>
      </c>
      <c r="C5" s="33"/>
      <c r="D5" s="34"/>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3"/>
      <c r="AK5" s="167" t="s">
        <v>1271</v>
      </c>
      <c r="AL5" s="167" t="s">
        <v>1272</v>
      </c>
      <c r="AM5" s="30"/>
    </row>
    <row r="6" spans="1:38" ht="16.5" customHeight="1">
      <c r="A6" s="168">
        <v>38</v>
      </c>
      <c r="B6" s="40">
        <v>1211</v>
      </c>
      <c r="C6" s="169" t="s">
        <v>1054</v>
      </c>
      <c r="D6" s="170" t="s">
        <v>1055</v>
      </c>
      <c r="E6" s="171"/>
      <c r="F6" s="171"/>
      <c r="G6" s="171"/>
      <c r="H6" s="171"/>
      <c r="I6" s="171"/>
      <c r="J6" s="44"/>
      <c r="K6" s="144" t="s">
        <v>1056</v>
      </c>
      <c r="L6" s="146"/>
      <c r="M6" s="146"/>
      <c r="N6" s="146"/>
      <c r="O6" s="44"/>
      <c r="P6" s="52"/>
      <c r="Q6" s="52"/>
      <c r="R6" s="52"/>
      <c r="S6" s="56"/>
      <c r="T6" s="56"/>
      <c r="U6" s="140"/>
      <c r="V6" s="140"/>
      <c r="W6" s="140"/>
      <c r="X6" s="66"/>
      <c r="Y6" s="56"/>
      <c r="Z6" s="140"/>
      <c r="AA6" s="140"/>
      <c r="AB6" s="140"/>
      <c r="AC6" s="66"/>
      <c r="AD6" s="139"/>
      <c r="AE6" s="139"/>
      <c r="AF6" s="139"/>
      <c r="AG6" s="139"/>
      <c r="AH6" s="139"/>
      <c r="AI6" s="139"/>
      <c r="AJ6" s="104"/>
      <c r="AK6" s="45">
        <f>L7</f>
        <v>861</v>
      </c>
      <c r="AL6" s="46" t="s">
        <v>1057</v>
      </c>
    </row>
    <row r="7" spans="1:38" ht="16.5" customHeight="1">
      <c r="A7" s="168">
        <v>38</v>
      </c>
      <c r="B7" s="40">
        <v>1213</v>
      </c>
      <c r="C7" s="169" t="s">
        <v>1058</v>
      </c>
      <c r="D7" s="172"/>
      <c r="E7" s="173" t="s">
        <v>1059</v>
      </c>
      <c r="F7" s="173"/>
      <c r="G7" s="173"/>
      <c r="H7" s="173"/>
      <c r="I7" s="173"/>
      <c r="J7" s="51"/>
      <c r="K7" s="115"/>
      <c r="L7" s="378">
        <v>861</v>
      </c>
      <c r="M7" s="378"/>
      <c r="N7" s="95" t="s">
        <v>1272</v>
      </c>
      <c r="O7" s="62"/>
      <c r="P7" s="146" t="s">
        <v>1060</v>
      </c>
      <c r="Q7" s="52"/>
      <c r="R7" s="52"/>
      <c r="S7" s="56"/>
      <c r="T7" s="56"/>
      <c r="U7" s="140"/>
      <c r="V7" s="140"/>
      <c r="W7" s="140"/>
      <c r="X7" s="66"/>
      <c r="Y7" s="175"/>
      <c r="Z7" s="175"/>
      <c r="AA7" s="139"/>
      <c r="AB7" s="139"/>
      <c r="AC7" s="139"/>
      <c r="AD7" s="66" t="s">
        <v>893</v>
      </c>
      <c r="AE7" s="370">
        <v>0.97</v>
      </c>
      <c r="AF7" s="371"/>
      <c r="AG7" s="139"/>
      <c r="AH7" s="139"/>
      <c r="AI7" s="139"/>
      <c r="AJ7" s="104"/>
      <c r="AK7" s="58">
        <f>ROUND(L7*AE7,0)</f>
        <v>835</v>
      </c>
      <c r="AL7" s="46"/>
    </row>
    <row r="8" spans="1:38" ht="16.5" customHeight="1">
      <c r="A8" s="168">
        <v>38</v>
      </c>
      <c r="B8" s="40">
        <v>1221</v>
      </c>
      <c r="C8" s="169" t="s">
        <v>1061</v>
      </c>
      <c r="D8" s="172"/>
      <c r="E8" s="173"/>
      <c r="F8" s="173"/>
      <c r="G8" s="173"/>
      <c r="H8" s="173"/>
      <c r="I8" s="173"/>
      <c r="J8" s="51"/>
      <c r="K8" s="144" t="s">
        <v>1062</v>
      </c>
      <c r="L8" s="43"/>
      <c r="M8" s="43"/>
      <c r="N8" s="146"/>
      <c r="O8" s="44"/>
      <c r="P8" s="52"/>
      <c r="Q8" s="52"/>
      <c r="R8" s="52"/>
      <c r="S8" s="56"/>
      <c r="T8" s="56"/>
      <c r="U8" s="140"/>
      <c r="V8" s="139"/>
      <c r="W8" s="139"/>
      <c r="X8" s="66"/>
      <c r="Y8" s="56"/>
      <c r="Z8" s="140"/>
      <c r="AA8" s="139"/>
      <c r="AB8" s="139"/>
      <c r="AC8" s="66"/>
      <c r="AD8" s="139"/>
      <c r="AE8" s="139"/>
      <c r="AF8" s="139"/>
      <c r="AG8" s="139"/>
      <c r="AH8" s="139"/>
      <c r="AI8" s="139"/>
      <c r="AJ8" s="104"/>
      <c r="AK8" s="45">
        <f>L9</f>
        <v>878</v>
      </c>
      <c r="AL8" s="59"/>
    </row>
    <row r="9" spans="1:38" ht="16.5" customHeight="1">
      <c r="A9" s="168">
        <v>38</v>
      </c>
      <c r="B9" s="40">
        <v>1223</v>
      </c>
      <c r="C9" s="169" t="s">
        <v>1063</v>
      </c>
      <c r="D9" s="172"/>
      <c r="E9" s="173"/>
      <c r="F9" s="173"/>
      <c r="G9" s="173"/>
      <c r="H9" s="173"/>
      <c r="I9" s="173"/>
      <c r="J9" s="51"/>
      <c r="K9" s="115"/>
      <c r="L9" s="378">
        <v>878</v>
      </c>
      <c r="M9" s="378"/>
      <c r="N9" s="95" t="s">
        <v>1272</v>
      </c>
      <c r="O9" s="62"/>
      <c r="P9" s="146" t="s">
        <v>1060</v>
      </c>
      <c r="Q9" s="52"/>
      <c r="R9" s="52"/>
      <c r="S9" s="56"/>
      <c r="T9" s="56"/>
      <c r="U9" s="140"/>
      <c r="V9" s="140"/>
      <c r="W9" s="140"/>
      <c r="X9" s="66"/>
      <c r="Y9" s="175"/>
      <c r="Z9" s="175"/>
      <c r="AA9" s="139"/>
      <c r="AB9" s="139"/>
      <c r="AC9" s="139"/>
      <c r="AD9" s="66" t="s">
        <v>893</v>
      </c>
      <c r="AE9" s="370">
        <f>$AE$7</f>
        <v>0.97</v>
      </c>
      <c r="AF9" s="371"/>
      <c r="AG9" s="139"/>
      <c r="AH9" s="139"/>
      <c r="AI9" s="139"/>
      <c r="AJ9" s="104"/>
      <c r="AK9" s="58">
        <f>ROUND(L9*AE9,0)</f>
        <v>852</v>
      </c>
      <c r="AL9" s="59"/>
    </row>
    <row r="10" spans="1:38" ht="16.5" customHeight="1">
      <c r="A10" s="168">
        <v>38</v>
      </c>
      <c r="B10" s="40">
        <v>1231</v>
      </c>
      <c r="C10" s="169" t="s">
        <v>1064</v>
      </c>
      <c r="D10" s="143"/>
      <c r="E10" s="158"/>
      <c r="F10" s="70"/>
      <c r="G10" s="70"/>
      <c r="H10" s="70"/>
      <c r="I10" s="70"/>
      <c r="J10" s="51"/>
      <c r="K10" s="144" t="s">
        <v>1065</v>
      </c>
      <c r="L10" s="43"/>
      <c r="M10" s="43"/>
      <c r="N10" s="146"/>
      <c r="O10" s="44"/>
      <c r="P10" s="52"/>
      <c r="Q10" s="52"/>
      <c r="R10" s="52"/>
      <c r="S10" s="56"/>
      <c r="T10" s="56"/>
      <c r="U10" s="140"/>
      <c r="V10" s="139"/>
      <c r="W10" s="139"/>
      <c r="X10" s="66"/>
      <c r="Y10" s="56"/>
      <c r="Z10" s="140"/>
      <c r="AA10" s="139"/>
      <c r="AB10" s="139"/>
      <c r="AC10" s="66"/>
      <c r="AD10" s="139"/>
      <c r="AE10" s="139"/>
      <c r="AF10" s="139"/>
      <c r="AG10" s="139"/>
      <c r="AH10" s="139"/>
      <c r="AI10" s="139"/>
      <c r="AJ10" s="104"/>
      <c r="AK10" s="45">
        <f>L11</f>
        <v>895</v>
      </c>
      <c r="AL10" s="59"/>
    </row>
    <row r="11" spans="1:38" ht="16.5" customHeight="1">
      <c r="A11" s="168">
        <v>38</v>
      </c>
      <c r="B11" s="40">
        <v>1233</v>
      </c>
      <c r="C11" s="169" t="s">
        <v>1066</v>
      </c>
      <c r="D11" s="143"/>
      <c r="E11" s="158"/>
      <c r="F11" s="70"/>
      <c r="G11" s="70"/>
      <c r="H11" s="70"/>
      <c r="I11" s="70"/>
      <c r="J11" s="51"/>
      <c r="K11" s="115"/>
      <c r="L11" s="378">
        <v>895</v>
      </c>
      <c r="M11" s="378"/>
      <c r="N11" s="95" t="s">
        <v>1272</v>
      </c>
      <c r="O11" s="62"/>
      <c r="P11" s="146" t="s">
        <v>1060</v>
      </c>
      <c r="Q11" s="52"/>
      <c r="R11" s="52"/>
      <c r="S11" s="56"/>
      <c r="T11" s="56"/>
      <c r="U11" s="140"/>
      <c r="V11" s="140"/>
      <c r="W11" s="140"/>
      <c r="X11" s="66"/>
      <c r="Y11" s="175"/>
      <c r="Z11" s="175"/>
      <c r="AA11" s="139"/>
      <c r="AB11" s="139"/>
      <c r="AC11" s="139"/>
      <c r="AD11" s="66" t="s">
        <v>893</v>
      </c>
      <c r="AE11" s="370">
        <f>$AE$7</f>
        <v>0.97</v>
      </c>
      <c r="AF11" s="371"/>
      <c r="AG11" s="139"/>
      <c r="AH11" s="139"/>
      <c r="AI11" s="139"/>
      <c r="AJ11" s="104"/>
      <c r="AK11" s="58">
        <f>ROUND(L11*AE11,0)</f>
        <v>868</v>
      </c>
      <c r="AL11" s="59"/>
    </row>
    <row r="12" spans="1:38" ht="16.5" customHeight="1">
      <c r="A12" s="168">
        <v>38</v>
      </c>
      <c r="B12" s="40">
        <v>1241</v>
      </c>
      <c r="C12" s="169" t="s">
        <v>1067</v>
      </c>
      <c r="D12" s="143"/>
      <c r="E12" s="158"/>
      <c r="F12" s="70"/>
      <c r="G12" s="70"/>
      <c r="H12" s="70"/>
      <c r="I12" s="70"/>
      <c r="J12" s="51"/>
      <c r="K12" s="144" t="s">
        <v>1068</v>
      </c>
      <c r="L12" s="43"/>
      <c r="M12" s="43"/>
      <c r="N12" s="146"/>
      <c r="O12" s="44"/>
      <c r="P12" s="52"/>
      <c r="Q12" s="52"/>
      <c r="R12" s="52"/>
      <c r="S12" s="56"/>
      <c r="T12" s="56"/>
      <c r="U12" s="140"/>
      <c r="V12" s="139"/>
      <c r="W12" s="139"/>
      <c r="X12" s="66"/>
      <c r="Y12" s="56"/>
      <c r="Z12" s="140"/>
      <c r="AA12" s="139"/>
      <c r="AB12" s="139"/>
      <c r="AC12" s="66"/>
      <c r="AD12" s="139"/>
      <c r="AE12" s="139"/>
      <c r="AF12" s="139"/>
      <c r="AG12" s="139"/>
      <c r="AH12" s="139"/>
      <c r="AI12" s="139"/>
      <c r="AJ12" s="104"/>
      <c r="AK12" s="45">
        <f>L13</f>
        <v>912</v>
      </c>
      <c r="AL12" s="59"/>
    </row>
    <row r="13" spans="1:38" ht="16.5" customHeight="1">
      <c r="A13" s="168">
        <v>38</v>
      </c>
      <c r="B13" s="40">
        <v>1243</v>
      </c>
      <c r="C13" s="169" t="s">
        <v>1069</v>
      </c>
      <c r="D13" s="143"/>
      <c r="E13" s="158"/>
      <c r="F13" s="70"/>
      <c r="G13" s="70"/>
      <c r="H13" s="70"/>
      <c r="I13" s="70"/>
      <c r="J13" s="51"/>
      <c r="K13" s="115"/>
      <c r="L13" s="378">
        <v>912</v>
      </c>
      <c r="M13" s="378"/>
      <c r="N13" s="95" t="s">
        <v>1272</v>
      </c>
      <c r="O13" s="62"/>
      <c r="P13" s="146" t="s">
        <v>1060</v>
      </c>
      <c r="Q13" s="52"/>
      <c r="R13" s="52"/>
      <c r="S13" s="56"/>
      <c r="T13" s="56"/>
      <c r="U13" s="140"/>
      <c r="V13" s="140"/>
      <c r="W13" s="140"/>
      <c r="X13" s="66"/>
      <c r="Y13" s="175"/>
      <c r="Z13" s="175"/>
      <c r="AA13" s="139"/>
      <c r="AB13" s="139"/>
      <c r="AC13" s="139"/>
      <c r="AD13" s="66" t="s">
        <v>893</v>
      </c>
      <c r="AE13" s="370">
        <f>$AE$7</f>
        <v>0.97</v>
      </c>
      <c r="AF13" s="371"/>
      <c r="AG13" s="139"/>
      <c r="AH13" s="139"/>
      <c r="AI13" s="139"/>
      <c r="AJ13" s="104"/>
      <c r="AK13" s="58">
        <f>ROUND(L13*AE13,0)</f>
        <v>885</v>
      </c>
      <c r="AL13" s="59"/>
    </row>
    <row r="14" spans="1:38" ht="16.5" customHeight="1">
      <c r="A14" s="168">
        <v>38</v>
      </c>
      <c r="B14" s="40">
        <v>1251</v>
      </c>
      <c r="C14" s="169" t="s">
        <v>1070</v>
      </c>
      <c r="D14" s="143"/>
      <c r="E14" s="158"/>
      <c r="F14" s="70"/>
      <c r="G14" s="70"/>
      <c r="H14" s="70"/>
      <c r="I14" s="70"/>
      <c r="J14" s="51"/>
      <c r="K14" s="144" t="s">
        <v>1071</v>
      </c>
      <c r="L14" s="43"/>
      <c r="M14" s="43"/>
      <c r="N14" s="146"/>
      <c r="O14" s="44"/>
      <c r="P14" s="52"/>
      <c r="Q14" s="52"/>
      <c r="R14" s="52"/>
      <c r="S14" s="56"/>
      <c r="T14" s="56"/>
      <c r="U14" s="140"/>
      <c r="V14" s="139"/>
      <c r="W14" s="139"/>
      <c r="X14" s="66"/>
      <c r="Y14" s="139"/>
      <c r="Z14" s="66"/>
      <c r="AC14" s="139"/>
      <c r="AD14" s="139"/>
      <c r="AE14" s="139"/>
      <c r="AF14" s="139"/>
      <c r="AG14" s="139"/>
      <c r="AH14" s="139"/>
      <c r="AI14" s="139"/>
      <c r="AJ14" s="104"/>
      <c r="AK14" s="45">
        <f>L15</f>
        <v>930</v>
      </c>
      <c r="AL14" s="59"/>
    </row>
    <row r="15" spans="1:38" ht="16.5" customHeight="1">
      <c r="A15" s="39">
        <v>38</v>
      </c>
      <c r="B15" s="40">
        <v>1253</v>
      </c>
      <c r="C15" s="169" t="s">
        <v>1072</v>
      </c>
      <c r="D15" s="147"/>
      <c r="E15" s="160"/>
      <c r="F15" s="95"/>
      <c r="G15" s="95"/>
      <c r="H15" s="95"/>
      <c r="I15" s="95"/>
      <c r="J15" s="62"/>
      <c r="K15" s="115"/>
      <c r="L15" s="378">
        <v>930</v>
      </c>
      <c r="M15" s="378"/>
      <c r="N15" s="95" t="s">
        <v>1272</v>
      </c>
      <c r="O15" s="62"/>
      <c r="P15" s="138" t="s">
        <v>1060</v>
      </c>
      <c r="Q15" s="52"/>
      <c r="R15" s="52"/>
      <c r="S15" s="56"/>
      <c r="T15" s="56"/>
      <c r="U15" s="140"/>
      <c r="V15" s="140"/>
      <c r="W15" s="140"/>
      <c r="X15" s="66"/>
      <c r="Y15" s="175"/>
      <c r="Z15" s="175"/>
      <c r="AA15" s="139"/>
      <c r="AB15" s="139"/>
      <c r="AC15" s="139"/>
      <c r="AD15" s="66" t="s">
        <v>893</v>
      </c>
      <c r="AE15" s="370">
        <f>$AE$7</f>
        <v>0.97</v>
      </c>
      <c r="AF15" s="371"/>
      <c r="AG15" s="139"/>
      <c r="AH15" s="139"/>
      <c r="AI15" s="139"/>
      <c r="AJ15" s="104"/>
      <c r="AK15" s="58">
        <f>ROUND(L15*AE15,0)</f>
        <v>902</v>
      </c>
      <c r="AL15" s="59"/>
    </row>
    <row r="16" spans="1:38" ht="16.5" customHeight="1">
      <c r="A16" s="39">
        <v>38</v>
      </c>
      <c r="B16" s="40">
        <v>6141</v>
      </c>
      <c r="C16" s="135" t="s">
        <v>1073</v>
      </c>
      <c r="D16" s="176"/>
      <c r="E16" s="139" t="s">
        <v>1108</v>
      </c>
      <c r="F16" s="139"/>
      <c r="G16" s="139"/>
      <c r="H16" s="139"/>
      <c r="I16" s="139"/>
      <c r="J16" s="52"/>
      <c r="K16" s="95"/>
      <c r="L16" s="52"/>
      <c r="M16" s="52"/>
      <c r="N16" s="174"/>
      <c r="O16" s="174"/>
      <c r="P16" s="95"/>
      <c r="Q16" s="36"/>
      <c r="R16" s="146"/>
      <c r="S16" s="52"/>
      <c r="T16" s="52"/>
      <c r="U16" s="56"/>
      <c r="V16" s="56"/>
      <c r="W16" s="140"/>
      <c r="X16" s="140"/>
      <c r="Y16" s="140"/>
      <c r="Z16" s="52"/>
      <c r="AA16" s="52"/>
      <c r="AB16" s="52"/>
      <c r="AC16" s="66"/>
      <c r="AD16" s="378">
        <v>25</v>
      </c>
      <c r="AE16" s="378"/>
      <c r="AF16" s="52" t="s">
        <v>1074</v>
      </c>
      <c r="AG16" s="52"/>
      <c r="AH16" s="52"/>
      <c r="AI16" s="52"/>
      <c r="AJ16" s="104"/>
      <c r="AK16" s="45">
        <f>AD16</f>
        <v>25</v>
      </c>
      <c r="AL16" s="59"/>
    </row>
    <row r="17" spans="1:38" ht="16.5" customHeight="1">
      <c r="A17" s="39">
        <v>38</v>
      </c>
      <c r="B17" s="40">
        <v>6121</v>
      </c>
      <c r="C17" s="135" t="s">
        <v>1075</v>
      </c>
      <c r="D17" s="177"/>
      <c r="E17" s="139" t="s">
        <v>1076</v>
      </c>
      <c r="G17" s="139"/>
      <c r="H17" s="139"/>
      <c r="I17" s="139"/>
      <c r="J17" s="52"/>
      <c r="K17" s="95"/>
      <c r="L17" s="52"/>
      <c r="M17" s="52"/>
      <c r="N17" s="174"/>
      <c r="O17" s="174"/>
      <c r="P17" s="95"/>
      <c r="Q17" s="36"/>
      <c r="R17" s="146"/>
      <c r="S17" s="52"/>
      <c r="T17" s="52"/>
      <c r="U17" s="56"/>
      <c r="V17" s="56"/>
      <c r="W17" s="140"/>
      <c r="X17" s="140"/>
      <c r="Y17" s="140"/>
      <c r="Z17" s="52"/>
      <c r="AA17" s="52"/>
      <c r="AB17" s="52"/>
      <c r="AC17" s="66"/>
      <c r="AD17" s="378">
        <v>200</v>
      </c>
      <c r="AE17" s="378"/>
      <c r="AF17" s="52" t="s">
        <v>1074</v>
      </c>
      <c r="AG17" s="52"/>
      <c r="AH17" s="52"/>
      <c r="AI17" s="52"/>
      <c r="AJ17" s="104"/>
      <c r="AK17" s="45">
        <f>AD17</f>
        <v>200</v>
      </c>
      <c r="AL17" s="59"/>
    </row>
    <row r="18" spans="1:38" ht="16.5" customHeight="1">
      <c r="A18" s="39">
        <v>38</v>
      </c>
      <c r="B18" s="39">
        <v>6109</v>
      </c>
      <c r="C18" s="135" t="s">
        <v>1077</v>
      </c>
      <c r="D18" s="176"/>
      <c r="E18" s="139" t="s">
        <v>1109</v>
      </c>
      <c r="F18" s="139"/>
      <c r="G18" s="139"/>
      <c r="H18" s="139"/>
      <c r="I18" s="139"/>
      <c r="J18" s="52"/>
      <c r="K18" s="95"/>
      <c r="L18" s="52"/>
      <c r="M18" s="52"/>
      <c r="N18" s="174"/>
      <c r="O18" s="174"/>
      <c r="P18" s="95"/>
      <c r="Q18" s="36"/>
      <c r="R18" s="146"/>
      <c r="S18" s="52"/>
      <c r="T18" s="52"/>
      <c r="U18" s="56"/>
      <c r="V18" s="56"/>
      <c r="W18" s="140"/>
      <c r="X18" s="140"/>
      <c r="Y18" s="140"/>
      <c r="Z18" s="52"/>
      <c r="AA18" s="52"/>
      <c r="AB18" s="52"/>
      <c r="AC18" s="66"/>
      <c r="AD18" s="378">
        <v>120</v>
      </c>
      <c r="AE18" s="378"/>
      <c r="AF18" s="52" t="s">
        <v>1074</v>
      </c>
      <c r="AG18" s="52"/>
      <c r="AH18" s="52"/>
      <c r="AI18" s="52"/>
      <c r="AJ18" s="104"/>
      <c r="AK18" s="45">
        <f>AD18</f>
        <v>120</v>
      </c>
      <c r="AL18" s="59"/>
    </row>
    <row r="19" spans="1:38" ht="16.5" customHeight="1">
      <c r="A19" s="39">
        <v>38</v>
      </c>
      <c r="B19" s="40">
        <v>1600</v>
      </c>
      <c r="C19" s="169" t="s">
        <v>1078</v>
      </c>
      <c r="D19" s="178" t="s">
        <v>1079</v>
      </c>
      <c r="E19" s="179"/>
      <c r="F19" s="179"/>
      <c r="G19" s="179"/>
      <c r="H19" s="179"/>
      <c r="I19" s="179"/>
      <c r="J19" s="179"/>
      <c r="K19" s="179"/>
      <c r="L19" s="179"/>
      <c r="M19" s="179"/>
      <c r="N19" s="179"/>
      <c r="O19" s="179"/>
      <c r="P19" s="52"/>
      <c r="Q19" s="52"/>
      <c r="R19" s="52"/>
      <c r="S19" s="52"/>
      <c r="T19" s="101"/>
      <c r="U19" s="54"/>
      <c r="V19" s="101"/>
      <c r="W19" s="56"/>
      <c r="X19" s="66"/>
      <c r="Y19" s="378">
        <v>39</v>
      </c>
      <c r="Z19" s="378"/>
      <c r="AA19" s="52" t="s">
        <v>1074</v>
      </c>
      <c r="AB19" s="52"/>
      <c r="AC19" s="52"/>
      <c r="AD19" s="52"/>
      <c r="AE19" s="52"/>
      <c r="AF19" s="52"/>
      <c r="AG19" s="52"/>
      <c r="AH19" s="52"/>
      <c r="AI19" s="52"/>
      <c r="AJ19" s="104"/>
      <c r="AK19" s="58">
        <f>Y19</f>
        <v>39</v>
      </c>
      <c r="AL19" s="180"/>
    </row>
    <row r="20" spans="1:38" ht="16.5" customHeight="1">
      <c r="A20" s="39">
        <v>38</v>
      </c>
      <c r="B20" s="39">
        <v>6101</v>
      </c>
      <c r="C20" s="135" t="s">
        <v>1080</v>
      </c>
      <c r="D20" s="136" t="s">
        <v>1110</v>
      </c>
      <c r="E20" s="155"/>
      <c r="F20" s="137"/>
      <c r="G20" s="137"/>
      <c r="H20" s="137"/>
      <c r="I20" s="26"/>
      <c r="J20" s="26"/>
      <c r="K20" s="26"/>
      <c r="L20" s="26"/>
      <c r="M20" s="26"/>
      <c r="N20" s="26"/>
      <c r="O20" s="44"/>
      <c r="P20" s="133" t="s">
        <v>1043</v>
      </c>
      <c r="Q20" s="52"/>
      <c r="R20" s="146"/>
      <c r="S20" s="52"/>
      <c r="T20" s="52"/>
      <c r="U20" s="56"/>
      <c r="V20" s="56"/>
      <c r="W20" s="140"/>
      <c r="X20" s="140"/>
      <c r="Y20" s="140"/>
      <c r="Z20" s="52"/>
      <c r="AA20" s="52"/>
      <c r="AB20" s="52"/>
      <c r="AC20" s="66"/>
      <c r="AD20" s="378">
        <v>12</v>
      </c>
      <c r="AE20" s="378"/>
      <c r="AF20" s="52" t="s">
        <v>1074</v>
      </c>
      <c r="AG20" s="52"/>
      <c r="AH20" s="52"/>
      <c r="AI20" s="52"/>
      <c r="AJ20" s="104"/>
      <c r="AK20" s="45">
        <f>AD20</f>
        <v>12</v>
      </c>
      <c r="AL20" s="59"/>
    </row>
    <row r="21" spans="1:38" ht="16.5" customHeight="1">
      <c r="A21" s="39">
        <v>38</v>
      </c>
      <c r="B21" s="39">
        <v>6102</v>
      </c>
      <c r="C21" s="135" t="s">
        <v>1081</v>
      </c>
      <c r="D21" s="143"/>
      <c r="E21" s="111"/>
      <c r="F21" s="141"/>
      <c r="G21" s="141"/>
      <c r="H21" s="141"/>
      <c r="I21" s="48"/>
      <c r="J21" s="48"/>
      <c r="K21" s="48"/>
      <c r="L21" s="48"/>
      <c r="M21" s="48"/>
      <c r="N21" s="48"/>
      <c r="O21" s="51"/>
      <c r="P21" s="133" t="s">
        <v>1044</v>
      </c>
      <c r="Q21" s="52"/>
      <c r="R21" s="146"/>
      <c r="S21" s="52"/>
      <c r="T21" s="52"/>
      <c r="U21" s="56"/>
      <c r="V21" s="56"/>
      <c r="W21" s="140"/>
      <c r="X21" s="140"/>
      <c r="Y21" s="140"/>
      <c r="Z21" s="52"/>
      <c r="AA21" s="52"/>
      <c r="AB21" s="52"/>
      <c r="AC21" s="66"/>
      <c r="AD21" s="378">
        <v>6</v>
      </c>
      <c r="AE21" s="378"/>
      <c r="AF21" s="52" t="s">
        <v>1074</v>
      </c>
      <c r="AG21" s="52"/>
      <c r="AH21" s="52"/>
      <c r="AI21" s="52"/>
      <c r="AJ21" s="104"/>
      <c r="AK21" s="45">
        <f>AD21</f>
        <v>6</v>
      </c>
      <c r="AL21" s="59"/>
    </row>
    <row r="22" spans="1:38" ht="16.5" customHeight="1">
      <c r="A22" s="39">
        <v>38</v>
      </c>
      <c r="B22" s="39">
        <v>6103</v>
      </c>
      <c r="C22" s="135" t="s">
        <v>1082</v>
      </c>
      <c r="D22" s="60"/>
      <c r="E22" s="36"/>
      <c r="F22" s="36"/>
      <c r="G22" s="36"/>
      <c r="H22" s="95"/>
      <c r="I22" s="95"/>
      <c r="J22" s="95"/>
      <c r="K22" s="95"/>
      <c r="L22" s="36"/>
      <c r="M22" s="36"/>
      <c r="N22" s="95"/>
      <c r="O22" s="181"/>
      <c r="P22" s="133" t="s">
        <v>1111</v>
      </c>
      <c r="Q22" s="139"/>
      <c r="R22" s="139"/>
      <c r="S22" s="52"/>
      <c r="T22" s="52"/>
      <c r="U22" s="56"/>
      <c r="V22" s="56"/>
      <c r="W22" s="140"/>
      <c r="X22" s="140"/>
      <c r="Y22" s="140"/>
      <c r="Z22" s="52"/>
      <c r="AA22" s="52"/>
      <c r="AB22" s="52"/>
      <c r="AC22" s="66"/>
      <c r="AD22" s="378">
        <v>6</v>
      </c>
      <c r="AE22" s="378"/>
      <c r="AF22" s="52" t="s">
        <v>1074</v>
      </c>
      <c r="AG22" s="52"/>
      <c r="AH22" s="52"/>
      <c r="AI22" s="52"/>
      <c r="AJ22" s="104"/>
      <c r="AK22" s="58">
        <f>AD22</f>
        <v>6</v>
      </c>
      <c r="AL22" s="120"/>
    </row>
    <row r="23" ht="16.5" customHeight="1"/>
    <row r="24" ht="16.5" customHeight="1"/>
    <row r="25" ht="17.25">
      <c r="B25" s="20" t="s">
        <v>1083</v>
      </c>
    </row>
    <row r="26" ht="13.5" customHeight="1">
      <c r="B26" s="20"/>
    </row>
    <row r="27" spans="1:38" ht="16.5" customHeight="1">
      <c r="A27" s="21" t="s">
        <v>1049</v>
      </c>
      <c r="B27" s="165"/>
      <c r="C27" s="23" t="s">
        <v>1050</v>
      </c>
      <c r="D27" s="24"/>
      <c r="E27" s="25"/>
      <c r="F27" s="25"/>
      <c r="G27" s="25"/>
      <c r="H27" s="25"/>
      <c r="I27" s="25"/>
      <c r="J27" s="25"/>
      <c r="K27" s="25"/>
      <c r="L27" s="25"/>
      <c r="M27" s="25"/>
      <c r="N27" s="25"/>
      <c r="O27" s="25"/>
      <c r="P27" s="25"/>
      <c r="Q27" s="27" t="s">
        <v>1051</v>
      </c>
      <c r="R27" s="25"/>
      <c r="S27" s="25"/>
      <c r="T27" s="25"/>
      <c r="U27" s="25"/>
      <c r="V27" s="25"/>
      <c r="W27" s="25"/>
      <c r="X27" s="25"/>
      <c r="Y27" s="25"/>
      <c r="Z27" s="25"/>
      <c r="AA27" s="25"/>
      <c r="AB27" s="25"/>
      <c r="AC27" s="25"/>
      <c r="AD27" s="25"/>
      <c r="AE27" s="25"/>
      <c r="AF27" s="25"/>
      <c r="AG27" s="25"/>
      <c r="AH27" s="25"/>
      <c r="AI27" s="25"/>
      <c r="AJ27" s="157"/>
      <c r="AK27" s="166" t="s">
        <v>1112</v>
      </c>
      <c r="AL27" s="166" t="s">
        <v>1113</v>
      </c>
    </row>
    <row r="28" spans="1:38" ht="16.5" customHeight="1">
      <c r="A28" s="31" t="s">
        <v>1052</v>
      </c>
      <c r="B28" s="32" t="s">
        <v>1053</v>
      </c>
      <c r="C28" s="33"/>
      <c r="D28" s="34"/>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3"/>
      <c r="AK28" s="167" t="s">
        <v>1271</v>
      </c>
      <c r="AL28" s="167" t="s">
        <v>1272</v>
      </c>
    </row>
    <row r="29" spans="1:38" ht="16.5" customHeight="1">
      <c r="A29" s="168">
        <v>38</v>
      </c>
      <c r="B29" s="40">
        <v>8101</v>
      </c>
      <c r="C29" s="182" t="s">
        <v>1084</v>
      </c>
      <c r="D29" s="170" t="s">
        <v>1055</v>
      </c>
      <c r="E29" s="171"/>
      <c r="F29" s="171"/>
      <c r="G29" s="171"/>
      <c r="H29" s="171"/>
      <c r="I29" s="171"/>
      <c r="J29" s="44"/>
      <c r="K29" s="144" t="s">
        <v>1056</v>
      </c>
      <c r="L29" s="146"/>
      <c r="M29" s="146"/>
      <c r="N29" s="146"/>
      <c r="O29" s="44"/>
      <c r="P29" s="133"/>
      <c r="Q29" s="52"/>
      <c r="R29" s="52"/>
      <c r="S29" s="56"/>
      <c r="T29" s="56"/>
      <c r="U29" s="140"/>
      <c r="V29" s="140"/>
      <c r="W29" s="140"/>
      <c r="X29" s="54"/>
      <c r="Y29" s="376"/>
      <c r="Z29" s="376"/>
      <c r="AA29" s="139"/>
      <c r="AB29" s="139"/>
      <c r="AC29" s="139"/>
      <c r="AD29" s="139"/>
      <c r="AE29" s="142"/>
      <c r="AF29" s="184"/>
      <c r="AG29" s="42"/>
      <c r="AH29" s="146"/>
      <c r="AI29" s="146"/>
      <c r="AJ29" s="44"/>
      <c r="AK29" s="58">
        <f>ROUND(L30*AI35,0)</f>
        <v>603</v>
      </c>
      <c r="AL29" s="82" t="s">
        <v>1057</v>
      </c>
    </row>
    <row r="30" spans="1:38" ht="16.5" customHeight="1">
      <c r="A30" s="168">
        <v>38</v>
      </c>
      <c r="B30" s="40">
        <v>8103</v>
      </c>
      <c r="C30" s="182" t="s">
        <v>1085</v>
      </c>
      <c r="D30" s="172"/>
      <c r="E30" s="173" t="s">
        <v>1059</v>
      </c>
      <c r="F30" s="173"/>
      <c r="G30" s="173"/>
      <c r="H30" s="173"/>
      <c r="I30" s="173"/>
      <c r="J30" s="51"/>
      <c r="K30" s="115"/>
      <c r="L30" s="378">
        <f>$L$7</f>
        <v>861</v>
      </c>
      <c r="M30" s="378"/>
      <c r="N30" s="95" t="s">
        <v>1272</v>
      </c>
      <c r="O30" s="62"/>
      <c r="P30" s="70" t="s">
        <v>1060</v>
      </c>
      <c r="Q30" s="36"/>
      <c r="R30" s="36"/>
      <c r="S30" s="61"/>
      <c r="T30" s="61"/>
      <c r="U30" s="149"/>
      <c r="V30" s="149"/>
      <c r="W30" s="149"/>
      <c r="X30" s="66"/>
      <c r="Y30" s="175"/>
      <c r="Z30" s="175"/>
      <c r="AA30" s="95"/>
      <c r="AB30" s="95"/>
      <c r="AC30" s="95"/>
      <c r="AD30" s="66" t="s">
        <v>893</v>
      </c>
      <c r="AE30" s="370">
        <f>$AE$7</f>
        <v>0.97</v>
      </c>
      <c r="AF30" s="371"/>
      <c r="AG30" s="372" t="s">
        <v>1086</v>
      </c>
      <c r="AH30" s="373"/>
      <c r="AI30" s="373"/>
      <c r="AJ30" s="374"/>
      <c r="AK30" s="58">
        <f>ROUND(ROUND(L30*AE30,0)*AI35,0)</f>
        <v>585</v>
      </c>
      <c r="AL30" s="46"/>
    </row>
    <row r="31" spans="1:38" ht="16.5" customHeight="1">
      <c r="A31" s="168">
        <v>38</v>
      </c>
      <c r="B31" s="40">
        <v>8111</v>
      </c>
      <c r="C31" s="182" t="s">
        <v>1087</v>
      </c>
      <c r="D31" s="172"/>
      <c r="E31" s="173"/>
      <c r="F31" s="173"/>
      <c r="G31" s="173"/>
      <c r="H31" s="173"/>
      <c r="I31" s="173"/>
      <c r="J31" s="51"/>
      <c r="K31" s="144" t="s">
        <v>1062</v>
      </c>
      <c r="L31" s="43"/>
      <c r="M31" s="43"/>
      <c r="N31" s="146"/>
      <c r="O31" s="44"/>
      <c r="P31" s="133"/>
      <c r="Q31" s="52"/>
      <c r="R31" s="52"/>
      <c r="S31" s="56"/>
      <c r="T31" s="56"/>
      <c r="U31" s="140"/>
      <c r="V31" s="140"/>
      <c r="W31" s="140"/>
      <c r="X31" s="54"/>
      <c r="Y31" s="376"/>
      <c r="Z31" s="376"/>
      <c r="AA31" s="139"/>
      <c r="AB31" s="139"/>
      <c r="AC31" s="139"/>
      <c r="AD31" s="139"/>
      <c r="AE31" s="142"/>
      <c r="AF31" s="184"/>
      <c r="AG31" s="375"/>
      <c r="AH31" s="373"/>
      <c r="AI31" s="373"/>
      <c r="AJ31" s="374"/>
      <c r="AK31" s="58">
        <f>ROUND(L32*AI35,0)</f>
        <v>615</v>
      </c>
      <c r="AL31" s="59"/>
    </row>
    <row r="32" spans="1:38" ht="16.5" customHeight="1">
      <c r="A32" s="168">
        <v>38</v>
      </c>
      <c r="B32" s="40">
        <v>8113</v>
      </c>
      <c r="C32" s="182" t="s">
        <v>1088</v>
      </c>
      <c r="D32" s="172"/>
      <c r="E32" s="173"/>
      <c r="F32" s="173"/>
      <c r="G32" s="173"/>
      <c r="H32" s="173"/>
      <c r="I32" s="173"/>
      <c r="J32" s="51"/>
      <c r="K32" s="115"/>
      <c r="L32" s="378">
        <f>$L$9</f>
        <v>878</v>
      </c>
      <c r="M32" s="378"/>
      <c r="N32" s="95" t="s">
        <v>1272</v>
      </c>
      <c r="O32" s="62"/>
      <c r="P32" s="146" t="s">
        <v>1060</v>
      </c>
      <c r="Q32" s="52"/>
      <c r="R32" s="52"/>
      <c r="S32" s="56"/>
      <c r="T32" s="56"/>
      <c r="U32" s="140"/>
      <c r="V32" s="140"/>
      <c r="W32" s="140"/>
      <c r="X32" s="66"/>
      <c r="Y32" s="175"/>
      <c r="Z32" s="175"/>
      <c r="AA32" s="139"/>
      <c r="AB32" s="139"/>
      <c r="AC32" s="139"/>
      <c r="AD32" s="66" t="s">
        <v>898</v>
      </c>
      <c r="AE32" s="370">
        <f>$AE$7</f>
        <v>0.97</v>
      </c>
      <c r="AF32" s="371"/>
      <c r="AG32" s="375"/>
      <c r="AH32" s="373"/>
      <c r="AI32" s="373"/>
      <c r="AJ32" s="374"/>
      <c r="AK32" s="58">
        <f>ROUND(ROUND(L32*AE32,0)*AI35,0)</f>
        <v>596</v>
      </c>
      <c r="AL32" s="59"/>
    </row>
    <row r="33" spans="1:38" ht="16.5" customHeight="1">
      <c r="A33" s="168">
        <v>38</v>
      </c>
      <c r="B33" s="40">
        <v>8121</v>
      </c>
      <c r="C33" s="182" t="s">
        <v>1089</v>
      </c>
      <c r="D33" s="143"/>
      <c r="E33" s="158"/>
      <c r="F33" s="70"/>
      <c r="G33" s="70"/>
      <c r="H33" s="70"/>
      <c r="I33" s="70"/>
      <c r="J33" s="51"/>
      <c r="K33" s="144" t="s">
        <v>1065</v>
      </c>
      <c r="L33" s="43"/>
      <c r="M33" s="43"/>
      <c r="N33" s="146"/>
      <c r="O33" s="44"/>
      <c r="P33" s="133"/>
      <c r="Q33" s="52"/>
      <c r="R33" s="52"/>
      <c r="S33" s="56"/>
      <c r="T33" s="56"/>
      <c r="U33" s="140"/>
      <c r="V33" s="140"/>
      <c r="W33" s="140"/>
      <c r="X33" s="54"/>
      <c r="Y33" s="376"/>
      <c r="Z33" s="376"/>
      <c r="AA33" s="139"/>
      <c r="AB33" s="139"/>
      <c r="AC33" s="139"/>
      <c r="AD33" s="139"/>
      <c r="AE33" s="142"/>
      <c r="AF33" s="184"/>
      <c r="AG33" s="375"/>
      <c r="AH33" s="373"/>
      <c r="AI33" s="373"/>
      <c r="AJ33" s="374"/>
      <c r="AK33" s="58">
        <f>ROUND(L34*AI35,0)</f>
        <v>627</v>
      </c>
      <c r="AL33" s="59"/>
    </row>
    <row r="34" spans="1:38" ht="16.5" customHeight="1">
      <c r="A34" s="168">
        <v>38</v>
      </c>
      <c r="B34" s="40">
        <v>8123</v>
      </c>
      <c r="C34" s="182" t="s">
        <v>1090</v>
      </c>
      <c r="D34" s="143"/>
      <c r="E34" s="158"/>
      <c r="F34" s="70"/>
      <c r="G34" s="70"/>
      <c r="H34" s="70"/>
      <c r="I34" s="70"/>
      <c r="J34" s="51"/>
      <c r="K34" s="115"/>
      <c r="L34" s="378">
        <f>$L$11</f>
        <v>895</v>
      </c>
      <c r="M34" s="378"/>
      <c r="N34" s="95" t="s">
        <v>1272</v>
      </c>
      <c r="O34" s="62"/>
      <c r="P34" s="146" t="s">
        <v>1060</v>
      </c>
      <c r="Q34" s="52"/>
      <c r="R34" s="52"/>
      <c r="S34" s="56"/>
      <c r="T34" s="56"/>
      <c r="U34" s="140"/>
      <c r="V34" s="140"/>
      <c r="W34" s="140"/>
      <c r="X34" s="66"/>
      <c r="Y34" s="175"/>
      <c r="Z34" s="175"/>
      <c r="AA34" s="139"/>
      <c r="AB34" s="139"/>
      <c r="AC34" s="139"/>
      <c r="AD34" s="66" t="s">
        <v>898</v>
      </c>
      <c r="AE34" s="370">
        <f>$AE$7</f>
        <v>0.97</v>
      </c>
      <c r="AF34" s="371"/>
      <c r="AG34" s="375"/>
      <c r="AH34" s="373"/>
      <c r="AI34" s="373"/>
      <c r="AJ34" s="374"/>
      <c r="AK34" s="58">
        <f>ROUND(ROUND(L34*AE34,0)*AI35,0)</f>
        <v>608</v>
      </c>
      <c r="AL34" s="59"/>
    </row>
    <row r="35" spans="1:38" ht="16.5" customHeight="1">
      <c r="A35" s="168">
        <v>38</v>
      </c>
      <c r="B35" s="40">
        <v>8131</v>
      </c>
      <c r="C35" s="182" t="s">
        <v>1091</v>
      </c>
      <c r="D35" s="143"/>
      <c r="E35" s="158"/>
      <c r="F35" s="70"/>
      <c r="G35" s="70"/>
      <c r="H35" s="70"/>
      <c r="I35" s="70"/>
      <c r="J35" s="51"/>
      <c r="K35" s="144" t="s">
        <v>1068</v>
      </c>
      <c r="L35" s="43"/>
      <c r="M35" s="43"/>
      <c r="N35" s="146"/>
      <c r="O35" s="44"/>
      <c r="P35" s="133"/>
      <c r="Q35" s="52"/>
      <c r="R35" s="52"/>
      <c r="S35" s="56"/>
      <c r="T35" s="56"/>
      <c r="U35" s="140"/>
      <c r="V35" s="140"/>
      <c r="W35" s="140"/>
      <c r="X35" s="54"/>
      <c r="Y35" s="376"/>
      <c r="Z35" s="376"/>
      <c r="AA35" s="139"/>
      <c r="AB35" s="139"/>
      <c r="AC35" s="139"/>
      <c r="AD35" s="139"/>
      <c r="AE35" s="142"/>
      <c r="AF35" s="184"/>
      <c r="AG35" s="110"/>
      <c r="AH35" s="49" t="s">
        <v>898</v>
      </c>
      <c r="AI35" s="368">
        <v>0.7</v>
      </c>
      <c r="AJ35" s="369"/>
      <c r="AK35" s="58">
        <f>ROUND(L36*AI35,0)</f>
        <v>638</v>
      </c>
      <c r="AL35" s="59"/>
    </row>
    <row r="36" spans="1:38" ht="16.5" customHeight="1">
      <c r="A36" s="168">
        <v>38</v>
      </c>
      <c r="B36" s="40">
        <v>8133</v>
      </c>
      <c r="C36" s="182" t="s">
        <v>1092</v>
      </c>
      <c r="D36" s="143"/>
      <c r="E36" s="158"/>
      <c r="F36" s="70"/>
      <c r="G36" s="70"/>
      <c r="H36" s="70"/>
      <c r="I36" s="70"/>
      <c r="J36" s="51"/>
      <c r="K36" s="115"/>
      <c r="L36" s="378">
        <f>$L$13</f>
        <v>912</v>
      </c>
      <c r="M36" s="378"/>
      <c r="N36" s="95" t="s">
        <v>1272</v>
      </c>
      <c r="O36" s="62"/>
      <c r="P36" s="146" t="s">
        <v>1060</v>
      </c>
      <c r="Q36" s="52"/>
      <c r="R36" s="52"/>
      <c r="S36" s="56"/>
      <c r="T36" s="56"/>
      <c r="U36" s="140"/>
      <c r="V36" s="140"/>
      <c r="W36" s="140"/>
      <c r="X36" s="66"/>
      <c r="Y36" s="175"/>
      <c r="Z36" s="175"/>
      <c r="AA36" s="139"/>
      <c r="AB36" s="139"/>
      <c r="AC36" s="139"/>
      <c r="AD36" s="66" t="s">
        <v>898</v>
      </c>
      <c r="AE36" s="370">
        <f>$AE$7</f>
        <v>0.97</v>
      </c>
      <c r="AF36" s="371"/>
      <c r="AG36" s="110"/>
      <c r="AH36" s="70"/>
      <c r="AI36" s="70"/>
      <c r="AJ36" s="51"/>
      <c r="AK36" s="58">
        <f>ROUND(ROUND(L36*AE36,0)*AI35,0)</f>
        <v>620</v>
      </c>
      <c r="AL36" s="59"/>
    </row>
    <row r="37" spans="1:38" ht="16.5" customHeight="1">
      <c r="A37" s="168">
        <v>38</v>
      </c>
      <c r="B37" s="40">
        <v>8141</v>
      </c>
      <c r="C37" s="182" t="s">
        <v>1093</v>
      </c>
      <c r="D37" s="143"/>
      <c r="E37" s="158"/>
      <c r="F37" s="70"/>
      <c r="G37" s="70"/>
      <c r="H37" s="70"/>
      <c r="I37" s="70"/>
      <c r="J37" s="51"/>
      <c r="K37" s="144" t="s">
        <v>1071</v>
      </c>
      <c r="L37" s="43"/>
      <c r="M37" s="43"/>
      <c r="N37" s="146"/>
      <c r="O37" s="44"/>
      <c r="P37" s="133"/>
      <c r="Q37" s="52"/>
      <c r="R37" s="52"/>
      <c r="S37" s="56"/>
      <c r="T37" s="56"/>
      <c r="U37" s="140"/>
      <c r="V37" s="140"/>
      <c r="W37" s="140"/>
      <c r="X37" s="54"/>
      <c r="Y37" s="376"/>
      <c r="Z37" s="376"/>
      <c r="AA37" s="139"/>
      <c r="AB37" s="139"/>
      <c r="AC37" s="139"/>
      <c r="AD37" s="139"/>
      <c r="AE37" s="142"/>
      <c r="AF37" s="184"/>
      <c r="AG37" s="90"/>
      <c r="AH37" s="70"/>
      <c r="AI37" s="70"/>
      <c r="AJ37" s="51"/>
      <c r="AK37" s="58">
        <f>ROUND(L38*AI35,0)</f>
        <v>651</v>
      </c>
      <c r="AL37" s="59"/>
    </row>
    <row r="38" spans="1:38" ht="16.5" customHeight="1">
      <c r="A38" s="39">
        <v>38</v>
      </c>
      <c r="B38" s="40">
        <v>8143</v>
      </c>
      <c r="C38" s="182" t="s">
        <v>1094</v>
      </c>
      <c r="D38" s="147"/>
      <c r="E38" s="160"/>
      <c r="F38" s="95"/>
      <c r="G38" s="95"/>
      <c r="H38" s="95"/>
      <c r="I38" s="95"/>
      <c r="J38" s="62"/>
      <c r="K38" s="115"/>
      <c r="L38" s="378">
        <f>$L$15</f>
        <v>930</v>
      </c>
      <c r="M38" s="378"/>
      <c r="N38" s="95" t="s">
        <v>1272</v>
      </c>
      <c r="O38" s="62"/>
      <c r="P38" s="138" t="s">
        <v>1060</v>
      </c>
      <c r="Q38" s="52"/>
      <c r="R38" s="52"/>
      <c r="S38" s="56"/>
      <c r="T38" s="56"/>
      <c r="U38" s="140"/>
      <c r="V38" s="140"/>
      <c r="W38" s="140"/>
      <c r="X38" s="66"/>
      <c r="Y38" s="175"/>
      <c r="Z38" s="175"/>
      <c r="AA38" s="139"/>
      <c r="AB38" s="139"/>
      <c r="AC38" s="139"/>
      <c r="AD38" s="66" t="s">
        <v>898</v>
      </c>
      <c r="AE38" s="370">
        <f>$AE$7</f>
        <v>0.97</v>
      </c>
      <c r="AF38" s="371"/>
      <c r="AG38" s="116"/>
      <c r="AH38" s="95"/>
      <c r="AI38" s="95"/>
      <c r="AJ38" s="62"/>
      <c r="AK38" s="58">
        <f>ROUND(ROUND(L38*AE38,0)*AI35,0)</f>
        <v>631</v>
      </c>
      <c r="AL38" s="120"/>
    </row>
    <row r="39" ht="16.5" customHeight="1"/>
    <row r="40" ht="16.5" customHeight="1"/>
    <row r="41" ht="17.25">
      <c r="B41" s="20" t="s">
        <v>1095</v>
      </c>
    </row>
    <row r="42" ht="13.5" customHeight="1">
      <c r="B42" s="20"/>
    </row>
    <row r="43" spans="1:38" ht="16.5" customHeight="1">
      <c r="A43" s="21" t="s">
        <v>1049</v>
      </c>
      <c r="B43" s="165"/>
      <c r="C43" s="23" t="s">
        <v>1050</v>
      </c>
      <c r="D43" s="24"/>
      <c r="E43" s="25"/>
      <c r="F43" s="25"/>
      <c r="G43" s="25"/>
      <c r="H43" s="25"/>
      <c r="I43" s="25"/>
      <c r="J43" s="25"/>
      <c r="K43" s="25"/>
      <c r="L43" s="25"/>
      <c r="M43" s="25"/>
      <c r="N43" s="25"/>
      <c r="O43" s="25"/>
      <c r="P43" s="25"/>
      <c r="Q43" s="27" t="s">
        <v>1051</v>
      </c>
      <c r="R43" s="25"/>
      <c r="S43" s="25"/>
      <c r="T43" s="25"/>
      <c r="U43" s="25"/>
      <c r="V43" s="25"/>
      <c r="W43" s="25"/>
      <c r="X43" s="25"/>
      <c r="Y43" s="25"/>
      <c r="Z43" s="25"/>
      <c r="AA43" s="25"/>
      <c r="AB43" s="25"/>
      <c r="AC43" s="25"/>
      <c r="AD43" s="25"/>
      <c r="AE43" s="25"/>
      <c r="AF43" s="25"/>
      <c r="AG43" s="25"/>
      <c r="AH43" s="25"/>
      <c r="AI43" s="25"/>
      <c r="AJ43" s="157"/>
      <c r="AK43" s="166" t="s">
        <v>1114</v>
      </c>
      <c r="AL43" s="166" t="s">
        <v>1115</v>
      </c>
    </row>
    <row r="44" spans="1:38" ht="16.5" customHeight="1">
      <c r="A44" s="31" t="s">
        <v>1052</v>
      </c>
      <c r="B44" s="32" t="s">
        <v>1053</v>
      </c>
      <c r="C44" s="33"/>
      <c r="D44" s="3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3"/>
      <c r="AK44" s="167" t="s">
        <v>1271</v>
      </c>
      <c r="AL44" s="167" t="s">
        <v>1272</v>
      </c>
    </row>
    <row r="45" spans="1:38" ht="16.5" customHeight="1">
      <c r="A45" s="168">
        <v>38</v>
      </c>
      <c r="B45" s="40">
        <v>9101</v>
      </c>
      <c r="C45" s="182" t="s">
        <v>1096</v>
      </c>
      <c r="D45" s="170" t="s">
        <v>1055</v>
      </c>
      <c r="E45" s="171"/>
      <c r="F45" s="171"/>
      <c r="G45" s="171"/>
      <c r="H45" s="171"/>
      <c r="I45" s="171"/>
      <c r="J45" s="44"/>
      <c r="K45" s="144" t="s">
        <v>1056</v>
      </c>
      <c r="L45" s="146"/>
      <c r="M45" s="146"/>
      <c r="N45" s="146"/>
      <c r="O45" s="44"/>
      <c r="P45" s="133"/>
      <c r="Q45" s="52"/>
      <c r="R45" s="52"/>
      <c r="S45" s="56"/>
      <c r="T45" s="56"/>
      <c r="U45" s="140"/>
      <c r="V45" s="140"/>
      <c r="W45" s="140"/>
      <c r="X45" s="54"/>
      <c r="Y45" s="376"/>
      <c r="Z45" s="376"/>
      <c r="AA45" s="139"/>
      <c r="AB45" s="139"/>
      <c r="AC45" s="139"/>
      <c r="AD45" s="139"/>
      <c r="AE45" s="101"/>
      <c r="AF45" s="104"/>
      <c r="AG45" s="185"/>
      <c r="AH45" s="137"/>
      <c r="AI45" s="137"/>
      <c r="AJ45" s="186"/>
      <c r="AK45" s="58">
        <f>ROUND(L46*AI52,0)</f>
        <v>603</v>
      </c>
      <c r="AL45" s="82" t="s">
        <v>1057</v>
      </c>
    </row>
    <row r="46" spans="1:38" ht="16.5" customHeight="1">
      <c r="A46" s="168">
        <v>38</v>
      </c>
      <c r="B46" s="40">
        <v>9103</v>
      </c>
      <c r="C46" s="182" t="s">
        <v>1097</v>
      </c>
      <c r="D46" s="172"/>
      <c r="E46" s="173" t="s">
        <v>1059</v>
      </c>
      <c r="F46" s="173"/>
      <c r="G46" s="173"/>
      <c r="H46" s="173"/>
      <c r="I46" s="173"/>
      <c r="J46" s="51"/>
      <c r="K46" s="115"/>
      <c r="L46" s="378">
        <f>$L$7</f>
        <v>861</v>
      </c>
      <c r="M46" s="378"/>
      <c r="N46" s="95" t="s">
        <v>1272</v>
      </c>
      <c r="O46" s="62"/>
      <c r="P46" s="379" t="s">
        <v>1060</v>
      </c>
      <c r="Q46" s="380"/>
      <c r="R46" s="380"/>
      <c r="S46" s="380"/>
      <c r="T46" s="380"/>
      <c r="U46" s="380"/>
      <c r="V46" s="380"/>
      <c r="W46" s="380"/>
      <c r="X46" s="380"/>
      <c r="Y46" s="380"/>
      <c r="Z46" s="380"/>
      <c r="AA46" s="380"/>
      <c r="AB46" s="380"/>
      <c r="AC46" s="139"/>
      <c r="AD46" s="54" t="s">
        <v>893</v>
      </c>
      <c r="AE46" s="370">
        <f>$AE$7</f>
        <v>0.97</v>
      </c>
      <c r="AF46" s="371"/>
      <c r="AG46" s="341" t="s">
        <v>1116</v>
      </c>
      <c r="AH46" s="383"/>
      <c r="AI46" s="383"/>
      <c r="AJ46" s="384"/>
      <c r="AK46" s="58">
        <f>ROUND(ROUND(L46*AE46,0)*AI52,0)</f>
        <v>585</v>
      </c>
      <c r="AL46" s="46"/>
    </row>
    <row r="47" spans="1:38" ht="16.5" customHeight="1">
      <c r="A47" s="168">
        <v>38</v>
      </c>
      <c r="B47" s="40">
        <v>9111</v>
      </c>
      <c r="C47" s="182" t="s">
        <v>1098</v>
      </c>
      <c r="D47" s="172"/>
      <c r="E47" s="173"/>
      <c r="F47" s="173"/>
      <c r="G47" s="173"/>
      <c r="H47" s="173"/>
      <c r="I47" s="173"/>
      <c r="J47" s="51"/>
      <c r="K47" s="144" t="s">
        <v>1062</v>
      </c>
      <c r="L47" s="43"/>
      <c r="M47" s="43"/>
      <c r="N47" s="146"/>
      <c r="O47" s="44"/>
      <c r="P47" s="133"/>
      <c r="Q47" s="52"/>
      <c r="R47" s="52"/>
      <c r="S47" s="56"/>
      <c r="T47" s="56"/>
      <c r="U47" s="140"/>
      <c r="V47" s="139"/>
      <c r="W47" s="139"/>
      <c r="X47" s="54"/>
      <c r="Y47" s="376"/>
      <c r="Z47" s="376"/>
      <c r="AA47" s="139"/>
      <c r="AB47" s="139"/>
      <c r="AC47" s="187"/>
      <c r="AD47" s="188"/>
      <c r="AE47" s="142"/>
      <c r="AF47" s="184"/>
      <c r="AG47" s="341"/>
      <c r="AH47" s="383"/>
      <c r="AI47" s="383"/>
      <c r="AJ47" s="384"/>
      <c r="AK47" s="58">
        <f>ROUND(L48*AI52,0)</f>
        <v>615</v>
      </c>
      <c r="AL47" s="59"/>
    </row>
    <row r="48" spans="1:38" ht="16.5" customHeight="1">
      <c r="A48" s="168">
        <v>38</v>
      </c>
      <c r="B48" s="40">
        <v>9113</v>
      </c>
      <c r="C48" s="182" t="s">
        <v>1099</v>
      </c>
      <c r="D48" s="172"/>
      <c r="E48" s="173"/>
      <c r="F48" s="173"/>
      <c r="G48" s="173"/>
      <c r="H48" s="173"/>
      <c r="I48" s="173"/>
      <c r="J48" s="51"/>
      <c r="K48" s="115"/>
      <c r="L48" s="378">
        <f>$L$9</f>
        <v>878</v>
      </c>
      <c r="M48" s="378"/>
      <c r="N48" s="95" t="s">
        <v>1272</v>
      </c>
      <c r="O48" s="62"/>
      <c r="P48" s="379" t="s">
        <v>1060</v>
      </c>
      <c r="Q48" s="380"/>
      <c r="R48" s="380"/>
      <c r="S48" s="380"/>
      <c r="T48" s="380"/>
      <c r="U48" s="380"/>
      <c r="V48" s="380"/>
      <c r="W48" s="380"/>
      <c r="X48" s="380"/>
      <c r="Y48" s="380"/>
      <c r="Z48" s="380"/>
      <c r="AA48" s="380"/>
      <c r="AB48" s="380"/>
      <c r="AC48" s="139"/>
      <c r="AD48" s="54" t="s">
        <v>893</v>
      </c>
      <c r="AE48" s="370">
        <f>$AE$7</f>
        <v>0.97</v>
      </c>
      <c r="AF48" s="371"/>
      <c r="AG48" s="341"/>
      <c r="AH48" s="383"/>
      <c r="AI48" s="383"/>
      <c r="AJ48" s="384"/>
      <c r="AK48" s="58">
        <f>ROUND(ROUND(L48*AE48,0)*AI52,0)</f>
        <v>596</v>
      </c>
      <c r="AL48" s="59"/>
    </row>
    <row r="49" spans="1:38" ht="16.5" customHeight="1">
      <c r="A49" s="168">
        <v>38</v>
      </c>
      <c r="B49" s="40">
        <v>9121</v>
      </c>
      <c r="C49" s="182" t="s">
        <v>1100</v>
      </c>
      <c r="D49" s="143"/>
      <c r="E49" s="158"/>
      <c r="F49" s="70"/>
      <c r="G49" s="70"/>
      <c r="H49" s="70"/>
      <c r="I49" s="70"/>
      <c r="J49" s="51"/>
      <c r="K49" s="144" t="s">
        <v>1065</v>
      </c>
      <c r="L49" s="43"/>
      <c r="M49" s="43"/>
      <c r="N49" s="146"/>
      <c r="O49" s="44"/>
      <c r="P49" s="133"/>
      <c r="Q49" s="52"/>
      <c r="R49" s="52"/>
      <c r="S49" s="56"/>
      <c r="T49" s="56"/>
      <c r="U49" s="140"/>
      <c r="V49" s="139"/>
      <c r="W49" s="139"/>
      <c r="X49" s="54"/>
      <c r="Y49" s="376"/>
      <c r="Z49" s="376"/>
      <c r="AA49" s="139"/>
      <c r="AB49" s="139"/>
      <c r="AC49" s="139"/>
      <c r="AD49" s="139"/>
      <c r="AE49" s="142"/>
      <c r="AF49" s="184"/>
      <c r="AG49" s="341"/>
      <c r="AH49" s="383"/>
      <c r="AI49" s="383"/>
      <c r="AJ49" s="384"/>
      <c r="AK49" s="58">
        <f>ROUND(L50*AI52,0)</f>
        <v>627</v>
      </c>
      <c r="AL49" s="59"/>
    </row>
    <row r="50" spans="1:38" ht="16.5" customHeight="1">
      <c r="A50" s="168">
        <v>38</v>
      </c>
      <c r="B50" s="40">
        <v>9123</v>
      </c>
      <c r="C50" s="182" t="s">
        <v>1101</v>
      </c>
      <c r="D50" s="143"/>
      <c r="E50" s="158"/>
      <c r="F50" s="70"/>
      <c r="G50" s="70"/>
      <c r="H50" s="70"/>
      <c r="I50" s="70"/>
      <c r="J50" s="51"/>
      <c r="K50" s="115"/>
      <c r="L50" s="378">
        <f>$L$11</f>
        <v>895</v>
      </c>
      <c r="M50" s="378"/>
      <c r="N50" s="95" t="s">
        <v>1272</v>
      </c>
      <c r="O50" s="62"/>
      <c r="P50" s="379" t="s">
        <v>1060</v>
      </c>
      <c r="Q50" s="380"/>
      <c r="R50" s="380"/>
      <c r="S50" s="380"/>
      <c r="T50" s="380"/>
      <c r="U50" s="380"/>
      <c r="V50" s="380"/>
      <c r="W50" s="380"/>
      <c r="X50" s="380"/>
      <c r="Y50" s="380"/>
      <c r="Z50" s="380"/>
      <c r="AA50" s="380"/>
      <c r="AB50" s="380"/>
      <c r="AC50" s="139"/>
      <c r="AD50" s="54" t="s">
        <v>893</v>
      </c>
      <c r="AE50" s="370">
        <f>$AE$7</f>
        <v>0.97</v>
      </c>
      <c r="AF50" s="371"/>
      <c r="AG50" s="341"/>
      <c r="AH50" s="383"/>
      <c r="AI50" s="383"/>
      <c r="AJ50" s="384"/>
      <c r="AK50" s="58">
        <f>ROUND(ROUND(L50*AE50,0)*AI52,0)</f>
        <v>608</v>
      </c>
      <c r="AL50" s="59"/>
    </row>
    <row r="51" spans="1:38" ht="16.5" customHeight="1">
      <c r="A51" s="168">
        <v>38</v>
      </c>
      <c r="B51" s="40">
        <v>9131</v>
      </c>
      <c r="C51" s="182" t="s">
        <v>1102</v>
      </c>
      <c r="D51" s="143"/>
      <c r="E51" s="158"/>
      <c r="F51" s="70"/>
      <c r="G51" s="70"/>
      <c r="H51" s="70"/>
      <c r="I51" s="70"/>
      <c r="J51" s="51"/>
      <c r="K51" s="144" t="s">
        <v>1068</v>
      </c>
      <c r="L51" s="43"/>
      <c r="M51" s="43"/>
      <c r="N51" s="146"/>
      <c r="O51" s="44"/>
      <c r="P51" s="133"/>
      <c r="Q51" s="52"/>
      <c r="R51" s="52"/>
      <c r="S51" s="56"/>
      <c r="T51" s="56"/>
      <c r="U51" s="140"/>
      <c r="V51" s="139"/>
      <c r="W51" s="139"/>
      <c r="X51" s="54"/>
      <c r="Y51" s="376"/>
      <c r="Z51" s="376"/>
      <c r="AA51" s="139"/>
      <c r="AB51" s="139"/>
      <c r="AC51" s="139"/>
      <c r="AD51" s="139"/>
      <c r="AE51" s="142"/>
      <c r="AF51" s="184"/>
      <c r="AG51" s="341"/>
      <c r="AH51" s="383"/>
      <c r="AI51" s="383"/>
      <c r="AJ51" s="384"/>
      <c r="AK51" s="58">
        <f>ROUND(L52*AI52,0)</f>
        <v>638</v>
      </c>
      <c r="AL51" s="59"/>
    </row>
    <row r="52" spans="1:38" ht="16.5" customHeight="1">
      <c r="A52" s="168">
        <v>38</v>
      </c>
      <c r="B52" s="40">
        <v>9133</v>
      </c>
      <c r="C52" s="182" t="s">
        <v>1103</v>
      </c>
      <c r="D52" s="143"/>
      <c r="E52" s="158"/>
      <c r="F52" s="70"/>
      <c r="G52" s="70"/>
      <c r="H52" s="70"/>
      <c r="I52" s="70"/>
      <c r="J52" s="51"/>
      <c r="K52" s="115"/>
      <c r="L52" s="378">
        <f>$L$13</f>
        <v>912</v>
      </c>
      <c r="M52" s="378"/>
      <c r="N52" s="95" t="s">
        <v>1272</v>
      </c>
      <c r="O52" s="62"/>
      <c r="P52" s="379" t="s">
        <v>1060</v>
      </c>
      <c r="Q52" s="380"/>
      <c r="R52" s="380"/>
      <c r="S52" s="380"/>
      <c r="T52" s="380"/>
      <c r="U52" s="380"/>
      <c r="V52" s="380"/>
      <c r="W52" s="380"/>
      <c r="X52" s="380"/>
      <c r="Y52" s="380"/>
      <c r="Z52" s="380"/>
      <c r="AA52" s="380"/>
      <c r="AB52" s="380"/>
      <c r="AC52" s="139"/>
      <c r="AD52" s="54" t="s">
        <v>893</v>
      </c>
      <c r="AE52" s="370">
        <f>$AE$7</f>
        <v>0.97</v>
      </c>
      <c r="AF52" s="371"/>
      <c r="AG52" s="110"/>
      <c r="AH52" s="189" t="s">
        <v>893</v>
      </c>
      <c r="AI52" s="368">
        <v>0.7</v>
      </c>
      <c r="AJ52" s="369"/>
      <c r="AK52" s="58">
        <f>ROUND(ROUND(L52*AE52,0)*AI52,0)</f>
        <v>620</v>
      </c>
      <c r="AL52" s="59"/>
    </row>
    <row r="53" spans="1:38" ht="16.5" customHeight="1">
      <c r="A53" s="168">
        <v>38</v>
      </c>
      <c r="B53" s="40">
        <v>9141</v>
      </c>
      <c r="C53" s="182" t="s">
        <v>1104</v>
      </c>
      <c r="D53" s="143"/>
      <c r="E53" s="158"/>
      <c r="F53" s="70"/>
      <c r="G53" s="70"/>
      <c r="H53" s="70"/>
      <c r="I53" s="70"/>
      <c r="J53" s="51"/>
      <c r="K53" s="144" t="s">
        <v>1071</v>
      </c>
      <c r="L53" s="43"/>
      <c r="M53" s="43"/>
      <c r="N53" s="146"/>
      <c r="O53" s="44"/>
      <c r="P53" s="133"/>
      <c r="Q53" s="52"/>
      <c r="R53" s="52"/>
      <c r="S53" s="56"/>
      <c r="T53" s="56"/>
      <c r="U53" s="140"/>
      <c r="V53" s="139"/>
      <c r="W53" s="139"/>
      <c r="X53" s="54"/>
      <c r="Y53" s="376"/>
      <c r="Z53" s="376"/>
      <c r="AA53" s="139"/>
      <c r="AB53" s="139"/>
      <c r="AC53" s="139"/>
      <c r="AD53" s="139"/>
      <c r="AE53" s="142"/>
      <c r="AF53" s="184"/>
      <c r="AG53" s="89"/>
      <c r="AH53" s="141"/>
      <c r="AI53" s="141"/>
      <c r="AJ53" s="190"/>
      <c r="AK53" s="58">
        <f>ROUND(L54*AI52,0)</f>
        <v>651</v>
      </c>
      <c r="AL53" s="59"/>
    </row>
    <row r="54" spans="1:38" ht="16.5" customHeight="1">
      <c r="A54" s="39">
        <v>38</v>
      </c>
      <c r="B54" s="40">
        <v>9143</v>
      </c>
      <c r="C54" s="182" t="s">
        <v>1105</v>
      </c>
      <c r="D54" s="147"/>
      <c r="E54" s="160"/>
      <c r="F54" s="95"/>
      <c r="G54" s="95"/>
      <c r="H54" s="95"/>
      <c r="I54" s="95"/>
      <c r="J54" s="62"/>
      <c r="K54" s="115"/>
      <c r="L54" s="378">
        <f>$L$15</f>
        <v>930</v>
      </c>
      <c r="M54" s="378"/>
      <c r="N54" s="95" t="s">
        <v>1272</v>
      </c>
      <c r="O54" s="62"/>
      <c r="P54" s="379" t="s">
        <v>1060</v>
      </c>
      <c r="Q54" s="380"/>
      <c r="R54" s="380"/>
      <c r="S54" s="380"/>
      <c r="T54" s="380"/>
      <c r="U54" s="380"/>
      <c r="V54" s="380"/>
      <c r="W54" s="380"/>
      <c r="X54" s="380"/>
      <c r="Y54" s="380"/>
      <c r="Z54" s="380"/>
      <c r="AA54" s="380"/>
      <c r="AB54" s="380"/>
      <c r="AC54" s="139"/>
      <c r="AD54" s="54" t="s">
        <v>893</v>
      </c>
      <c r="AE54" s="370">
        <f>$AE$7</f>
        <v>0.97</v>
      </c>
      <c r="AF54" s="371"/>
      <c r="AG54" s="116"/>
      <c r="AH54" s="148"/>
      <c r="AI54" s="148"/>
      <c r="AJ54" s="191"/>
      <c r="AK54" s="58">
        <f>ROUND(ROUND(L54*AE54,0)*AI52,0)</f>
        <v>631</v>
      </c>
      <c r="AL54" s="120"/>
    </row>
  </sheetData>
  <sheetProtection/>
  <mergeCells count="56">
    <mergeCell ref="AD20:AE20"/>
    <mergeCell ref="AD21:AE21"/>
    <mergeCell ref="AD22:AE22"/>
    <mergeCell ref="AD16:AE16"/>
    <mergeCell ref="AD18:AE18"/>
    <mergeCell ref="AD17:AE17"/>
    <mergeCell ref="L54:M54"/>
    <mergeCell ref="P54:AB54"/>
    <mergeCell ref="AE54:AF54"/>
    <mergeCell ref="AG46:AJ51"/>
    <mergeCell ref="AI52:AJ52"/>
    <mergeCell ref="L50:M50"/>
    <mergeCell ref="P50:AB50"/>
    <mergeCell ref="AE50:AF50"/>
    <mergeCell ref="L52:M52"/>
    <mergeCell ref="P52:AB52"/>
    <mergeCell ref="AE38:AF38"/>
    <mergeCell ref="L36:M36"/>
    <mergeCell ref="AE52:AF52"/>
    <mergeCell ref="L46:M46"/>
    <mergeCell ref="P46:AB46"/>
    <mergeCell ref="AE46:AF46"/>
    <mergeCell ref="L48:M48"/>
    <mergeCell ref="P48:AB48"/>
    <mergeCell ref="AE48:AF48"/>
    <mergeCell ref="Y51:Z51"/>
    <mergeCell ref="AI35:AJ35"/>
    <mergeCell ref="AE30:AF30"/>
    <mergeCell ref="AE32:AF32"/>
    <mergeCell ref="AE34:AF34"/>
    <mergeCell ref="AG30:AJ34"/>
    <mergeCell ref="AE36:AF36"/>
    <mergeCell ref="L7:M7"/>
    <mergeCell ref="L9:M9"/>
    <mergeCell ref="L11:M11"/>
    <mergeCell ref="L13:M13"/>
    <mergeCell ref="AE7:AF7"/>
    <mergeCell ref="AE9:AF9"/>
    <mergeCell ref="AE11:AF11"/>
    <mergeCell ref="AE13:AF13"/>
    <mergeCell ref="L15:M15"/>
    <mergeCell ref="L30:M30"/>
    <mergeCell ref="L32:M32"/>
    <mergeCell ref="L34:M34"/>
    <mergeCell ref="L38:M38"/>
    <mergeCell ref="Y19:Z19"/>
    <mergeCell ref="AE15:AF15"/>
    <mergeCell ref="Y53:Z53"/>
    <mergeCell ref="Y37:Z37"/>
    <mergeCell ref="Y29:Z29"/>
    <mergeCell ref="Y31:Z31"/>
    <mergeCell ref="Y33:Z33"/>
    <mergeCell ref="Y35:Z35"/>
    <mergeCell ref="Y45:Z45"/>
    <mergeCell ref="Y47:Z47"/>
    <mergeCell ref="Y49:Z49"/>
  </mergeCells>
  <printOptions horizontalCentered="1"/>
  <pageMargins left="0.3937007874015748" right="0.3937007874015748" top="0.7874015748031497" bottom="0.5905511811023623" header="0.5118110236220472" footer="0.31496062992125984"/>
  <pageSetup firstPageNumber="3" useFirstPageNumber="1" horizontalDpi="600" verticalDpi="600" orientation="portrait" paperSize="9" scale="63" r:id="rId1"/>
  <headerFooter alignWithMargins="0">
    <oddHeader>&amp;R&amp;9認知症対応型共同生活介護</oddHeader>
    <oddFooter>&amp;C&amp;14&amp;P</oddFooter>
  </headerFooter>
</worksheet>
</file>

<file path=xl/worksheets/sheet13.xml><?xml version="1.0" encoding="utf-8"?>
<worksheet xmlns="http://schemas.openxmlformats.org/spreadsheetml/2006/main" xmlns:r="http://schemas.openxmlformats.org/officeDocument/2006/relationships">
  <dimension ref="A1:AM61"/>
  <sheetViews>
    <sheetView view="pageBreakPreview" zoomScale="75" zoomScaleNormal="75" zoomScaleSheetLayoutView="75" zoomScalePageLayoutView="0" workbookViewId="0" topLeftCell="A1">
      <selection activeCell="T19" sqref="T19"/>
    </sheetView>
  </sheetViews>
  <sheetFormatPr defaultColWidth="9.00390625" defaultRowHeight="13.5"/>
  <cols>
    <col min="1" max="1" width="4.625" style="10" customWidth="1"/>
    <col min="2" max="2" width="7.50390625" style="10" customWidth="1"/>
    <col min="3" max="3" width="29.625" style="10" customWidth="1"/>
    <col min="4" max="20" width="2.375" style="10" customWidth="1"/>
    <col min="21" max="21" width="2.75390625" style="10" customWidth="1"/>
    <col min="22" max="26" width="2.375" style="10" customWidth="1"/>
    <col min="27" max="27" width="3.25390625" style="10" customWidth="1"/>
    <col min="28" max="29" width="2.375" style="10" customWidth="1"/>
    <col min="30" max="31" width="1.875" style="10" customWidth="1"/>
    <col min="32" max="32" width="2.375" style="10" customWidth="1"/>
    <col min="33" max="33" width="2.00390625" style="10" customWidth="1"/>
    <col min="34" max="36" width="3.00390625" style="10" customWidth="1"/>
    <col min="37" max="37" width="1.875" style="10" customWidth="1"/>
    <col min="38" max="38" width="8.625" style="10" customWidth="1"/>
    <col min="39" max="39" width="8.50390625" style="10" customWidth="1"/>
    <col min="40" max="16384" width="9.00390625" style="10" customWidth="1"/>
  </cols>
  <sheetData>
    <row r="1" ht="17.25" customHeight="1">
      <c r="A1" s="20"/>
    </row>
    <row r="2" spans="1:2" ht="17.25" customHeight="1">
      <c r="A2" s="20"/>
      <c r="B2" s="20" t="s">
        <v>1117</v>
      </c>
    </row>
    <row r="3" spans="1:2" ht="17.25" customHeight="1">
      <c r="A3" s="20"/>
      <c r="B3" s="20"/>
    </row>
    <row r="4" spans="1:2" ht="17.25" customHeight="1">
      <c r="A4" s="20"/>
      <c r="B4" s="20" t="s">
        <v>1118</v>
      </c>
    </row>
    <row r="5" ht="13.5" customHeight="1"/>
    <row r="6" spans="1:39" ht="16.5" customHeight="1">
      <c r="A6" s="21" t="s">
        <v>1049</v>
      </c>
      <c r="B6" s="165"/>
      <c r="C6" s="23" t="s">
        <v>1050</v>
      </c>
      <c r="D6" s="24"/>
      <c r="E6" s="25"/>
      <c r="F6" s="25"/>
      <c r="G6" s="25"/>
      <c r="H6" s="25"/>
      <c r="I6" s="25"/>
      <c r="J6" s="25"/>
      <c r="K6" s="25"/>
      <c r="L6" s="25"/>
      <c r="M6" s="25"/>
      <c r="N6" s="25"/>
      <c r="O6" s="25"/>
      <c r="P6" s="25"/>
      <c r="Q6" s="25"/>
      <c r="R6" s="27" t="s">
        <v>1051</v>
      </c>
      <c r="S6" s="25"/>
      <c r="T6" s="25"/>
      <c r="U6" s="25"/>
      <c r="V6" s="25"/>
      <c r="W6" s="25"/>
      <c r="X6" s="25"/>
      <c r="Y6" s="25"/>
      <c r="Z6" s="25"/>
      <c r="AA6" s="25"/>
      <c r="AB6" s="25"/>
      <c r="AC6" s="25"/>
      <c r="AD6" s="25"/>
      <c r="AE6" s="25"/>
      <c r="AF6" s="25"/>
      <c r="AG6" s="25"/>
      <c r="AH6" s="25"/>
      <c r="AI6" s="25"/>
      <c r="AJ6" s="25"/>
      <c r="AK6" s="157"/>
      <c r="AL6" s="166" t="s">
        <v>1112</v>
      </c>
      <c r="AM6" s="166" t="s">
        <v>1113</v>
      </c>
    </row>
    <row r="7" spans="1:39" ht="16.5" customHeight="1">
      <c r="A7" s="31" t="s">
        <v>1052</v>
      </c>
      <c r="B7" s="32" t="s">
        <v>1053</v>
      </c>
      <c r="C7" s="33"/>
      <c r="D7" s="34"/>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3"/>
      <c r="AL7" s="167" t="s">
        <v>1271</v>
      </c>
      <c r="AM7" s="167" t="s">
        <v>1272</v>
      </c>
    </row>
    <row r="8" spans="1:39" ht="16.5" customHeight="1">
      <c r="A8" s="168">
        <v>37</v>
      </c>
      <c r="B8" s="40">
        <v>1121</v>
      </c>
      <c r="C8" s="169" t="s">
        <v>1144</v>
      </c>
      <c r="D8" s="316" t="s">
        <v>1145</v>
      </c>
      <c r="E8" s="362"/>
      <c r="F8" s="362"/>
      <c r="G8" s="362"/>
      <c r="H8" s="362"/>
      <c r="I8" s="362"/>
      <c r="J8" s="367"/>
      <c r="K8" s="144" t="s">
        <v>1146</v>
      </c>
      <c r="L8" s="192"/>
      <c r="M8" s="192"/>
      <c r="N8" s="192"/>
      <c r="O8" s="145"/>
      <c r="P8" s="157"/>
      <c r="Q8" s="140"/>
      <c r="R8" s="140"/>
      <c r="S8" s="140"/>
      <c r="T8" s="140"/>
      <c r="U8" s="140"/>
      <c r="V8" s="140"/>
      <c r="W8" s="140"/>
      <c r="X8" s="140"/>
      <c r="Y8" s="140"/>
      <c r="Z8" s="140"/>
      <c r="AA8" s="140"/>
      <c r="AB8" s="140"/>
      <c r="AC8" s="139"/>
      <c r="AD8" s="139"/>
      <c r="AE8" s="139"/>
      <c r="AF8" s="139"/>
      <c r="AG8" s="139"/>
      <c r="AH8" s="139"/>
      <c r="AI8" s="139"/>
      <c r="AJ8" s="139"/>
      <c r="AK8" s="104"/>
      <c r="AL8" s="45">
        <f>M9</f>
        <v>831</v>
      </c>
      <c r="AM8" s="82" t="s">
        <v>1057</v>
      </c>
    </row>
    <row r="9" spans="1:39" ht="16.5" customHeight="1">
      <c r="A9" s="168">
        <v>37</v>
      </c>
      <c r="B9" s="40">
        <v>1123</v>
      </c>
      <c r="C9" s="169" t="s">
        <v>1147</v>
      </c>
      <c r="D9" s="388"/>
      <c r="E9" s="303"/>
      <c r="F9" s="303"/>
      <c r="G9" s="303"/>
      <c r="H9" s="303"/>
      <c r="I9" s="303"/>
      <c r="J9" s="349"/>
      <c r="K9" s="147"/>
      <c r="L9" s="193"/>
      <c r="M9" s="377">
        <v>831</v>
      </c>
      <c r="N9" s="377"/>
      <c r="O9" s="95" t="s">
        <v>1272</v>
      </c>
      <c r="P9" s="33"/>
      <c r="Q9" s="379" t="s">
        <v>1060</v>
      </c>
      <c r="R9" s="380"/>
      <c r="S9" s="380"/>
      <c r="T9" s="380"/>
      <c r="U9" s="380"/>
      <c r="V9" s="380"/>
      <c r="W9" s="380"/>
      <c r="X9" s="380"/>
      <c r="Y9" s="380"/>
      <c r="Z9" s="380"/>
      <c r="AA9" s="380"/>
      <c r="AB9" s="380"/>
      <c r="AC9" s="54" t="s">
        <v>897</v>
      </c>
      <c r="AD9" s="381">
        <v>0.97</v>
      </c>
      <c r="AE9" s="381"/>
      <c r="AF9" s="381"/>
      <c r="AG9" s="389"/>
      <c r="AH9" s="139"/>
      <c r="AI9" s="139"/>
      <c r="AJ9" s="139"/>
      <c r="AK9" s="104"/>
      <c r="AL9" s="58">
        <f>ROUND(M9*AD9,0)</f>
        <v>806</v>
      </c>
      <c r="AM9" s="46"/>
    </row>
    <row r="10" spans="1:39" ht="16.5" customHeight="1">
      <c r="A10" s="168">
        <v>37</v>
      </c>
      <c r="B10" s="40">
        <v>6141</v>
      </c>
      <c r="C10" s="135" t="s">
        <v>1119</v>
      </c>
      <c r="D10" s="176"/>
      <c r="E10" s="139" t="s">
        <v>1148</v>
      </c>
      <c r="F10" s="139"/>
      <c r="G10" s="139"/>
      <c r="H10" s="139"/>
      <c r="I10" s="139"/>
      <c r="J10" s="52"/>
      <c r="K10" s="95"/>
      <c r="L10" s="52"/>
      <c r="M10" s="52"/>
      <c r="N10" s="174"/>
      <c r="O10" s="174"/>
      <c r="P10" s="95"/>
      <c r="Q10" s="36"/>
      <c r="R10" s="52"/>
      <c r="S10" s="139"/>
      <c r="T10" s="52"/>
      <c r="U10" s="52"/>
      <c r="V10" s="56"/>
      <c r="W10" s="56"/>
      <c r="X10" s="140"/>
      <c r="Y10" s="140"/>
      <c r="Z10" s="140"/>
      <c r="AA10" s="52"/>
      <c r="AB10" s="52"/>
      <c r="AC10" s="52"/>
      <c r="AD10" s="66"/>
      <c r="AE10" s="378">
        <v>25</v>
      </c>
      <c r="AF10" s="378"/>
      <c r="AG10" s="52" t="s">
        <v>1074</v>
      </c>
      <c r="AH10" s="52"/>
      <c r="AI10" s="52"/>
      <c r="AJ10" s="52"/>
      <c r="AK10" s="104"/>
      <c r="AL10" s="45">
        <f aca="true" t="shared" si="0" ref="AL10:AL18">AE10</f>
        <v>25</v>
      </c>
      <c r="AM10" s="59"/>
    </row>
    <row r="11" spans="1:39" ht="16.5" customHeight="1">
      <c r="A11" s="168">
        <v>37</v>
      </c>
      <c r="B11" s="39">
        <v>6109</v>
      </c>
      <c r="C11" s="135" t="s">
        <v>1120</v>
      </c>
      <c r="D11" s="176"/>
      <c r="E11" s="139" t="s">
        <v>1149</v>
      </c>
      <c r="F11" s="139"/>
      <c r="G11" s="139"/>
      <c r="H11" s="139"/>
      <c r="I11" s="139"/>
      <c r="J11" s="52"/>
      <c r="K11" s="95"/>
      <c r="L11" s="52"/>
      <c r="M11" s="52"/>
      <c r="N11" s="174"/>
      <c r="O11" s="174"/>
      <c r="P11" s="95"/>
      <c r="Q11" s="36"/>
      <c r="R11" s="52"/>
      <c r="S11" s="139"/>
      <c r="T11" s="52"/>
      <c r="U11" s="52"/>
      <c r="V11" s="56"/>
      <c r="W11" s="56"/>
      <c r="X11" s="140"/>
      <c r="Y11" s="140"/>
      <c r="Z11" s="140"/>
      <c r="AA11" s="52"/>
      <c r="AB11" s="52"/>
      <c r="AC11" s="52"/>
      <c r="AD11" s="66"/>
      <c r="AE11" s="378">
        <v>120</v>
      </c>
      <c r="AF11" s="378"/>
      <c r="AG11" s="52" t="s">
        <v>1074</v>
      </c>
      <c r="AH11" s="52"/>
      <c r="AI11" s="52"/>
      <c r="AJ11" s="52"/>
      <c r="AK11" s="104"/>
      <c r="AL11" s="45">
        <f t="shared" si="0"/>
        <v>120</v>
      </c>
      <c r="AM11" s="59"/>
    </row>
    <row r="12" spans="1:39" ht="16.5" customHeight="1">
      <c r="A12" s="39">
        <v>37</v>
      </c>
      <c r="B12" s="40">
        <v>1550</v>
      </c>
      <c r="C12" s="169" t="s">
        <v>1121</v>
      </c>
      <c r="D12" s="178" t="s">
        <v>1150</v>
      </c>
      <c r="E12" s="179"/>
      <c r="F12" s="179"/>
      <c r="G12" s="179"/>
      <c r="H12" s="179"/>
      <c r="I12" s="179"/>
      <c r="J12" s="179"/>
      <c r="K12" s="179"/>
      <c r="L12" s="179"/>
      <c r="M12" s="179"/>
      <c r="N12" s="179"/>
      <c r="O12" s="179"/>
      <c r="P12" s="179"/>
      <c r="Q12" s="52"/>
      <c r="R12" s="52"/>
      <c r="S12" s="52"/>
      <c r="T12" s="52"/>
      <c r="U12" s="101"/>
      <c r="V12" s="54"/>
      <c r="W12" s="101"/>
      <c r="X12" s="56"/>
      <c r="Y12" s="54"/>
      <c r="Z12" s="183"/>
      <c r="AA12" s="183"/>
      <c r="AB12" s="101"/>
      <c r="AC12" s="101"/>
      <c r="AD12" s="101"/>
      <c r="AE12" s="390">
        <v>30</v>
      </c>
      <c r="AF12" s="390"/>
      <c r="AG12" s="52" t="s">
        <v>1074</v>
      </c>
      <c r="AH12" s="52"/>
      <c r="AI12" s="52"/>
      <c r="AJ12" s="52"/>
      <c r="AK12" s="104"/>
      <c r="AL12" s="194">
        <f t="shared" si="0"/>
        <v>30</v>
      </c>
      <c r="AM12" s="195"/>
    </row>
    <row r="13" spans="1:39" ht="16.5" customHeight="1">
      <c r="A13" s="168">
        <v>37</v>
      </c>
      <c r="B13" s="40">
        <v>6502</v>
      </c>
      <c r="C13" s="135" t="s">
        <v>1122</v>
      </c>
      <c r="D13" s="95" t="s">
        <v>1151</v>
      </c>
      <c r="E13" s="95"/>
      <c r="F13" s="95"/>
      <c r="G13" s="95"/>
      <c r="H13" s="95"/>
      <c r="I13" s="95"/>
      <c r="J13" s="36"/>
      <c r="K13" s="95"/>
      <c r="L13" s="36"/>
      <c r="M13" s="36"/>
      <c r="N13" s="174"/>
      <c r="O13" s="174"/>
      <c r="P13" s="174"/>
      <c r="Q13" s="95"/>
      <c r="R13" s="36"/>
      <c r="S13" s="70"/>
      <c r="T13" s="36"/>
      <c r="U13" s="36"/>
      <c r="V13" s="61"/>
      <c r="W13" s="61"/>
      <c r="X13" s="149"/>
      <c r="Y13" s="149"/>
      <c r="Z13" s="149"/>
      <c r="AA13" s="36"/>
      <c r="AB13" s="36"/>
      <c r="AC13" s="36"/>
      <c r="AD13" s="66"/>
      <c r="AE13" s="378">
        <v>400</v>
      </c>
      <c r="AF13" s="378"/>
      <c r="AG13" s="36" t="s">
        <v>1074</v>
      </c>
      <c r="AH13" s="36"/>
      <c r="AI13" s="36"/>
      <c r="AJ13" s="36"/>
      <c r="AK13" s="62"/>
      <c r="AL13" s="45">
        <f t="shared" si="0"/>
        <v>400</v>
      </c>
      <c r="AM13" s="107" t="s">
        <v>1123</v>
      </c>
    </row>
    <row r="14" spans="1:39" ht="16.5" customHeight="1">
      <c r="A14" s="168">
        <v>37</v>
      </c>
      <c r="B14" s="39">
        <v>6133</v>
      </c>
      <c r="C14" s="135" t="s">
        <v>1124</v>
      </c>
      <c r="D14" s="144" t="s">
        <v>1152</v>
      </c>
      <c r="E14" s="146"/>
      <c r="F14" s="146"/>
      <c r="G14" s="146"/>
      <c r="H14" s="146"/>
      <c r="I14" s="146"/>
      <c r="J14" s="26"/>
      <c r="K14" s="146"/>
      <c r="L14" s="26"/>
      <c r="M14" s="26"/>
      <c r="N14" s="196"/>
      <c r="O14" s="196"/>
      <c r="P14" s="197"/>
      <c r="Q14" s="133" t="s">
        <v>1153</v>
      </c>
      <c r="R14" s="36"/>
      <c r="S14" s="146"/>
      <c r="T14" s="52"/>
      <c r="U14" s="52"/>
      <c r="V14" s="56"/>
      <c r="W14" s="56"/>
      <c r="X14" s="140"/>
      <c r="Y14" s="140"/>
      <c r="Z14" s="140"/>
      <c r="AA14" s="52"/>
      <c r="AB14" s="52"/>
      <c r="AC14" s="52"/>
      <c r="AD14" s="66"/>
      <c r="AE14" s="378">
        <v>3</v>
      </c>
      <c r="AF14" s="378"/>
      <c r="AG14" s="52" t="s">
        <v>1074</v>
      </c>
      <c r="AH14" s="52"/>
      <c r="AI14" s="52"/>
      <c r="AJ14" s="52"/>
      <c r="AK14" s="104"/>
      <c r="AL14" s="45">
        <f t="shared" si="0"/>
        <v>3</v>
      </c>
      <c r="AM14" s="46" t="s">
        <v>1057</v>
      </c>
    </row>
    <row r="15" spans="1:39" ht="16.5" customHeight="1">
      <c r="A15" s="168">
        <v>37</v>
      </c>
      <c r="B15" s="40">
        <v>6134</v>
      </c>
      <c r="C15" s="135" t="s">
        <v>1125</v>
      </c>
      <c r="D15" s="115"/>
      <c r="E15" s="95"/>
      <c r="F15" s="95"/>
      <c r="G15" s="95"/>
      <c r="H15" s="95"/>
      <c r="I15" s="95"/>
      <c r="J15" s="36"/>
      <c r="K15" s="95"/>
      <c r="L15" s="36"/>
      <c r="M15" s="36"/>
      <c r="N15" s="174"/>
      <c r="O15" s="174"/>
      <c r="P15" s="198"/>
      <c r="Q15" s="133" t="s">
        <v>1154</v>
      </c>
      <c r="R15" s="36"/>
      <c r="S15" s="146"/>
      <c r="T15" s="52"/>
      <c r="U15" s="52"/>
      <c r="V15" s="56"/>
      <c r="W15" s="56"/>
      <c r="X15" s="140"/>
      <c r="Y15" s="140"/>
      <c r="Z15" s="140"/>
      <c r="AA15" s="52"/>
      <c r="AB15" s="52"/>
      <c r="AC15" s="52"/>
      <c r="AD15" s="66"/>
      <c r="AE15" s="378">
        <v>4</v>
      </c>
      <c r="AF15" s="378"/>
      <c r="AG15" s="52" t="s">
        <v>1074</v>
      </c>
      <c r="AH15" s="52"/>
      <c r="AI15" s="52"/>
      <c r="AJ15" s="52"/>
      <c r="AK15" s="104"/>
      <c r="AL15" s="45">
        <f t="shared" si="0"/>
        <v>4</v>
      </c>
      <c r="AM15" s="59"/>
    </row>
    <row r="16" spans="1:39" ht="16.5" customHeight="1">
      <c r="A16" s="168">
        <v>37</v>
      </c>
      <c r="B16" s="39">
        <v>6101</v>
      </c>
      <c r="C16" s="135" t="s">
        <v>1126</v>
      </c>
      <c r="D16" s="136" t="s">
        <v>1155</v>
      </c>
      <c r="E16" s="155"/>
      <c r="F16" s="137"/>
      <c r="G16" s="137"/>
      <c r="H16" s="137"/>
      <c r="I16" s="26"/>
      <c r="J16" s="26"/>
      <c r="K16" s="26"/>
      <c r="L16" s="26"/>
      <c r="M16" s="26"/>
      <c r="N16" s="26"/>
      <c r="O16" s="26"/>
      <c r="P16" s="44"/>
      <c r="Q16" s="133" t="s">
        <v>1043</v>
      </c>
      <c r="R16" s="52"/>
      <c r="S16" s="146"/>
      <c r="T16" s="52"/>
      <c r="U16" s="52"/>
      <c r="V16" s="56"/>
      <c r="W16" s="56"/>
      <c r="X16" s="140"/>
      <c r="Y16" s="140"/>
      <c r="Z16" s="140"/>
      <c r="AA16" s="52"/>
      <c r="AB16" s="52"/>
      <c r="AC16" s="52"/>
      <c r="AD16" s="66"/>
      <c r="AE16" s="378">
        <v>12</v>
      </c>
      <c r="AF16" s="378"/>
      <c r="AG16" s="52" t="s">
        <v>1074</v>
      </c>
      <c r="AH16" s="52"/>
      <c r="AI16" s="52"/>
      <c r="AJ16" s="52"/>
      <c r="AK16" s="104"/>
      <c r="AL16" s="45">
        <f t="shared" si="0"/>
        <v>12</v>
      </c>
      <c r="AM16" s="59"/>
    </row>
    <row r="17" spans="1:39" ht="16.5" customHeight="1">
      <c r="A17" s="168">
        <v>37</v>
      </c>
      <c r="B17" s="39">
        <v>6102</v>
      </c>
      <c r="C17" s="135" t="s">
        <v>1127</v>
      </c>
      <c r="D17" s="143"/>
      <c r="E17" s="111"/>
      <c r="F17" s="141"/>
      <c r="G17" s="141"/>
      <c r="H17" s="141"/>
      <c r="I17" s="48"/>
      <c r="J17" s="48"/>
      <c r="K17" s="48"/>
      <c r="L17" s="48"/>
      <c r="M17" s="48"/>
      <c r="N17" s="48"/>
      <c r="O17" s="48"/>
      <c r="P17" s="51"/>
      <c r="Q17" s="133" t="s">
        <v>1044</v>
      </c>
      <c r="R17" s="52"/>
      <c r="S17" s="146"/>
      <c r="T17" s="52"/>
      <c r="U17" s="52"/>
      <c r="V17" s="56"/>
      <c r="W17" s="56"/>
      <c r="X17" s="140"/>
      <c r="Y17" s="140"/>
      <c r="Z17" s="140"/>
      <c r="AA17" s="52"/>
      <c r="AB17" s="52"/>
      <c r="AC17" s="52"/>
      <c r="AD17" s="66"/>
      <c r="AE17" s="378">
        <v>6</v>
      </c>
      <c r="AF17" s="378"/>
      <c r="AG17" s="52" t="s">
        <v>1074</v>
      </c>
      <c r="AH17" s="52"/>
      <c r="AI17" s="52"/>
      <c r="AJ17" s="52"/>
      <c r="AK17" s="104"/>
      <c r="AL17" s="45">
        <f t="shared" si="0"/>
        <v>6</v>
      </c>
      <c r="AM17" s="59"/>
    </row>
    <row r="18" spans="1:39" ht="16.5" customHeight="1">
      <c r="A18" s="39">
        <v>37</v>
      </c>
      <c r="B18" s="39">
        <v>6103</v>
      </c>
      <c r="C18" s="135" t="s">
        <v>1128</v>
      </c>
      <c r="D18" s="60"/>
      <c r="E18" s="36"/>
      <c r="F18" s="36"/>
      <c r="G18" s="36"/>
      <c r="H18" s="95"/>
      <c r="I18" s="95"/>
      <c r="J18" s="95"/>
      <c r="K18" s="95"/>
      <c r="L18" s="36"/>
      <c r="M18" s="36"/>
      <c r="N18" s="95"/>
      <c r="O18" s="95"/>
      <c r="P18" s="181"/>
      <c r="Q18" s="133" t="s">
        <v>1111</v>
      </c>
      <c r="R18" s="139"/>
      <c r="S18" s="139"/>
      <c r="T18" s="52"/>
      <c r="U18" s="52"/>
      <c r="V18" s="56"/>
      <c r="W18" s="56"/>
      <c r="X18" s="140"/>
      <c r="Y18" s="140"/>
      <c r="Z18" s="140"/>
      <c r="AA18" s="52"/>
      <c r="AB18" s="52"/>
      <c r="AC18" s="52"/>
      <c r="AD18" s="66"/>
      <c r="AE18" s="378">
        <v>6</v>
      </c>
      <c r="AF18" s="378"/>
      <c r="AG18" s="52" t="s">
        <v>1074</v>
      </c>
      <c r="AH18" s="52"/>
      <c r="AI18" s="52"/>
      <c r="AJ18" s="52"/>
      <c r="AK18" s="104"/>
      <c r="AL18" s="58">
        <f t="shared" si="0"/>
        <v>6</v>
      </c>
      <c r="AM18" s="120"/>
    </row>
    <row r="19" ht="16.5" customHeight="1"/>
    <row r="20" ht="17.25" customHeight="1">
      <c r="C20" s="20" t="s">
        <v>1083</v>
      </c>
    </row>
    <row r="21" ht="13.5" customHeight="1">
      <c r="B21" s="20"/>
    </row>
    <row r="22" spans="1:39" ht="16.5" customHeight="1">
      <c r="A22" s="21" t="s">
        <v>1049</v>
      </c>
      <c r="B22" s="165"/>
      <c r="C22" s="23" t="s">
        <v>1050</v>
      </c>
      <c r="D22" s="24"/>
      <c r="E22" s="25"/>
      <c r="F22" s="25"/>
      <c r="G22" s="25"/>
      <c r="H22" s="25"/>
      <c r="I22" s="25"/>
      <c r="J22" s="25"/>
      <c r="K22" s="25"/>
      <c r="L22" s="25"/>
      <c r="M22" s="25"/>
      <c r="N22" s="25"/>
      <c r="O22" s="25"/>
      <c r="P22" s="25"/>
      <c r="Q22" s="25"/>
      <c r="R22" s="27" t="s">
        <v>1051</v>
      </c>
      <c r="S22" s="25"/>
      <c r="T22" s="25"/>
      <c r="U22" s="25"/>
      <c r="V22" s="25"/>
      <c r="W22" s="25"/>
      <c r="X22" s="25"/>
      <c r="Y22" s="25"/>
      <c r="Z22" s="25"/>
      <c r="AA22" s="25"/>
      <c r="AB22" s="25"/>
      <c r="AC22" s="25"/>
      <c r="AD22" s="25"/>
      <c r="AE22" s="25"/>
      <c r="AF22" s="25"/>
      <c r="AG22" s="25"/>
      <c r="AH22" s="25"/>
      <c r="AI22" s="25"/>
      <c r="AJ22" s="25"/>
      <c r="AK22" s="157"/>
      <c r="AL22" s="166" t="s">
        <v>1112</v>
      </c>
      <c r="AM22" s="166" t="s">
        <v>1113</v>
      </c>
    </row>
    <row r="23" spans="1:39" ht="16.5" customHeight="1">
      <c r="A23" s="31" t="s">
        <v>1052</v>
      </c>
      <c r="B23" s="32" t="s">
        <v>1053</v>
      </c>
      <c r="C23" s="33"/>
      <c r="D23" s="34"/>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3"/>
      <c r="AL23" s="167" t="s">
        <v>1271</v>
      </c>
      <c r="AM23" s="167" t="s">
        <v>1272</v>
      </c>
    </row>
    <row r="24" spans="1:39" ht="16.5" customHeight="1">
      <c r="A24" s="39">
        <v>37</v>
      </c>
      <c r="B24" s="40">
        <v>8011</v>
      </c>
      <c r="C24" s="199" t="s">
        <v>1129</v>
      </c>
      <c r="D24" s="316" t="s">
        <v>1145</v>
      </c>
      <c r="E24" s="362"/>
      <c r="F24" s="362"/>
      <c r="G24" s="362"/>
      <c r="H24" s="362"/>
      <c r="I24" s="362"/>
      <c r="J24" s="362"/>
      <c r="K24" s="144" t="s">
        <v>1146</v>
      </c>
      <c r="L24" s="192"/>
      <c r="M24" s="192"/>
      <c r="N24" s="192"/>
      <c r="O24" s="145"/>
      <c r="P24" s="157"/>
      <c r="Q24" s="140"/>
      <c r="R24" s="140"/>
      <c r="S24" s="140"/>
      <c r="T24" s="140"/>
      <c r="U24" s="140"/>
      <c r="V24" s="140"/>
      <c r="W24" s="140"/>
      <c r="X24" s="140"/>
      <c r="Y24" s="140"/>
      <c r="Z24" s="140"/>
      <c r="AA24" s="140"/>
      <c r="AB24" s="140"/>
      <c r="AC24" s="139"/>
      <c r="AD24" s="139"/>
      <c r="AE24" s="139"/>
      <c r="AF24" s="385" t="s">
        <v>1086</v>
      </c>
      <c r="AG24" s="386"/>
      <c r="AH24" s="386"/>
      <c r="AI24" s="386"/>
      <c r="AJ24" s="386"/>
      <c r="AK24" s="387"/>
      <c r="AL24" s="200">
        <f>ROUND(M25*AH25,0)</f>
        <v>582</v>
      </c>
      <c r="AM24" s="82" t="s">
        <v>1057</v>
      </c>
    </row>
    <row r="25" spans="1:39" ht="16.5" customHeight="1">
      <c r="A25" s="39">
        <v>37</v>
      </c>
      <c r="B25" s="40">
        <v>8013</v>
      </c>
      <c r="C25" s="201" t="s">
        <v>1156</v>
      </c>
      <c r="D25" s="388"/>
      <c r="E25" s="303"/>
      <c r="F25" s="303"/>
      <c r="G25" s="303"/>
      <c r="H25" s="303"/>
      <c r="I25" s="303"/>
      <c r="J25" s="303"/>
      <c r="K25" s="147"/>
      <c r="L25" s="193"/>
      <c r="M25" s="377">
        <f>$M$9</f>
        <v>831</v>
      </c>
      <c r="N25" s="377"/>
      <c r="O25" s="95" t="s">
        <v>1272</v>
      </c>
      <c r="P25" s="33"/>
      <c r="Q25" s="379" t="s">
        <v>1060</v>
      </c>
      <c r="R25" s="380"/>
      <c r="S25" s="380"/>
      <c r="T25" s="380"/>
      <c r="U25" s="380"/>
      <c r="V25" s="380"/>
      <c r="W25" s="380"/>
      <c r="X25" s="380"/>
      <c r="Y25" s="380"/>
      <c r="Z25" s="380"/>
      <c r="AA25" s="380"/>
      <c r="AB25" s="380"/>
      <c r="AC25" s="54" t="s">
        <v>898</v>
      </c>
      <c r="AD25" s="381">
        <f>$AD$9</f>
        <v>0.97</v>
      </c>
      <c r="AE25" s="381"/>
      <c r="AF25" s="202"/>
      <c r="AG25" s="203" t="s">
        <v>898</v>
      </c>
      <c r="AH25" s="370">
        <v>0.7</v>
      </c>
      <c r="AI25" s="371"/>
      <c r="AJ25" s="95"/>
      <c r="AK25" s="62"/>
      <c r="AL25" s="58">
        <f>ROUND(ROUND(M25*AD25,0)*AH25,0)</f>
        <v>564</v>
      </c>
      <c r="AM25" s="125"/>
    </row>
    <row r="26" ht="16.5" customHeight="1"/>
    <row r="27" ht="17.25" customHeight="1">
      <c r="C27" s="20" t="s">
        <v>1095</v>
      </c>
    </row>
    <row r="28" ht="13.5" customHeight="1">
      <c r="B28" s="20"/>
    </row>
    <row r="29" spans="1:39" ht="16.5" customHeight="1">
      <c r="A29" s="21" t="s">
        <v>1049</v>
      </c>
      <c r="B29" s="165"/>
      <c r="C29" s="23" t="s">
        <v>1050</v>
      </c>
      <c r="D29" s="24"/>
      <c r="E29" s="25"/>
      <c r="F29" s="25"/>
      <c r="G29" s="25"/>
      <c r="H29" s="25"/>
      <c r="I29" s="25"/>
      <c r="J29" s="25"/>
      <c r="K29" s="25"/>
      <c r="L29" s="25"/>
      <c r="M29" s="25"/>
      <c r="N29" s="25"/>
      <c r="O29" s="25"/>
      <c r="P29" s="25"/>
      <c r="Q29" s="25"/>
      <c r="R29" s="27" t="s">
        <v>1051</v>
      </c>
      <c r="S29" s="25"/>
      <c r="T29" s="25"/>
      <c r="U29" s="25"/>
      <c r="V29" s="25"/>
      <c r="W29" s="25"/>
      <c r="X29" s="25"/>
      <c r="Y29" s="25"/>
      <c r="Z29" s="25"/>
      <c r="AA29" s="25"/>
      <c r="AB29" s="25"/>
      <c r="AC29" s="25"/>
      <c r="AD29" s="25"/>
      <c r="AE29" s="25"/>
      <c r="AF29" s="25"/>
      <c r="AG29" s="25"/>
      <c r="AH29" s="25"/>
      <c r="AI29" s="25"/>
      <c r="AJ29" s="25"/>
      <c r="AK29" s="157"/>
      <c r="AL29" s="166" t="s">
        <v>1114</v>
      </c>
      <c r="AM29" s="166" t="s">
        <v>1115</v>
      </c>
    </row>
    <row r="30" spans="1:39" ht="16.5" customHeight="1">
      <c r="A30" s="31" t="s">
        <v>1052</v>
      </c>
      <c r="B30" s="32" t="s">
        <v>1053</v>
      </c>
      <c r="C30" s="33"/>
      <c r="D30" s="34"/>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3"/>
      <c r="AL30" s="167" t="s">
        <v>1271</v>
      </c>
      <c r="AM30" s="167" t="s">
        <v>1272</v>
      </c>
    </row>
    <row r="31" spans="1:39" ht="16.5" customHeight="1">
      <c r="A31" s="39">
        <v>37</v>
      </c>
      <c r="B31" s="40">
        <v>9011</v>
      </c>
      <c r="C31" s="199" t="s">
        <v>1130</v>
      </c>
      <c r="D31" s="316" t="s">
        <v>1157</v>
      </c>
      <c r="E31" s="362"/>
      <c r="F31" s="362"/>
      <c r="G31" s="362"/>
      <c r="H31" s="362"/>
      <c r="I31" s="362"/>
      <c r="J31" s="367"/>
      <c r="K31" s="144" t="s">
        <v>1158</v>
      </c>
      <c r="L31" s="192"/>
      <c r="M31" s="192"/>
      <c r="N31" s="192"/>
      <c r="O31" s="145"/>
      <c r="P31" s="157"/>
      <c r="Q31" s="140"/>
      <c r="R31" s="140"/>
      <c r="S31" s="140"/>
      <c r="T31" s="140"/>
      <c r="U31" s="140"/>
      <c r="V31" s="140"/>
      <c r="W31" s="140"/>
      <c r="X31" s="140"/>
      <c r="Y31" s="140"/>
      <c r="Z31" s="140"/>
      <c r="AA31" s="140"/>
      <c r="AB31" s="140"/>
      <c r="AC31" s="139"/>
      <c r="AD31" s="139"/>
      <c r="AE31" s="139"/>
      <c r="AF31" s="385" t="s">
        <v>1095</v>
      </c>
      <c r="AG31" s="386"/>
      <c r="AH31" s="386"/>
      <c r="AI31" s="386"/>
      <c r="AJ31" s="386"/>
      <c r="AK31" s="387"/>
      <c r="AL31" s="200">
        <f>ROUND(M32*AH32,0)</f>
        <v>582</v>
      </c>
      <c r="AM31" s="82" t="s">
        <v>1057</v>
      </c>
    </row>
    <row r="32" spans="1:39" ht="16.5" customHeight="1">
      <c r="A32" s="39">
        <v>37</v>
      </c>
      <c r="B32" s="40">
        <v>9013</v>
      </c>
      <c r="C32" s="201" t="s">
        <v>1159</v>
      </c>
      <c r="D32" s="388"/>
      <c r="E32" s="303"/>
      <c r="F32" s="303"/>
      <c r="G32" s="303"/>
      <c r="H32" s="303"/>
      <c r="I32" s="303"/>
      <c r="J32" s="349"/>
      <c r="K32" s="147"/>
      <c r="L32" s="193"/>
      <c r="M32" s="377">
        <f>$M$9</f>
        <v>831</v>
      </c>
      <c r="N32" s="377"/>
      <c r="O32" s="95" t="s">
        <v>1272</v>
      </c>
      <c r="P32" s="33"/>
      <c r="Q32" s="379" t="s">
        <v>1060</v>
      </c>
      <c r="R32" s="380"/>
      <c r="S32" s="380"/>
      <c r="T32" s="380"/>
      <c r="U32" s="380"/>
      <c r="V32" s="380"/>
      <c r="W32" s="380"/>
      <c r="X32" s="380"/>
      <c r="Y32" s="380"/>
      <c r="Z32" s="380"/>
      <c r="AA32" s="380"/>
      <c r="AB32" s="380"/>
      <c r="AC32" s="54" t="s">
        <v>1160</v>
      </c>
      <c r="AD32" s="381">
        <f>$AD$9</f>
        <v>0.97</v>
      </c>
      <c r="AE32" s="381"/>
      <c r="AF32" s="202"/>
      <c r="AG32" s="203" t="s">
        <v>1160</v>
      </c>
      <c r="AH32" s="370">
        <v>0.7</v>
      </c>
      <c r="AI32" s="371"/>
      <c r="AJ32" s="95"/>
      <c r="AK32" s="62"/>
      <c r="AL32" s="58">
        <f>ROUND(ROUND(M32*AD32,0)*AH32,0)</f>
        <v>564</v>
      </c>
      <c r="AM32" s="125"/>
    </row>
    <row r="36" spans="1:2" ht="17.25" customHeight="1">
      <c r="A36" s="20"/>
      <c r="B36" s="20" t="s">
        <v>1131</v>
      </c>
    </row>
    <row r="37" ht="13.5" customHeight="1"/>
    <row r="38" spans="1:39" ht="16.5" customHeight="1">
      <c r="A38" s="21" t="s">
        <v>1049</v>
      </c>
      <c r="B38" s="165"/>
      <c r="C38" s="23" t="s">
        <v>1050</v>
      </c>
      <c r="D38" s="24"/>
      <c r="E38" s="25"/>
      <c r="F38" s="25"/>
      <c r="G38" s="25"/>
      <c r="H38" s="25"/>
      <c r="I38" s="25"/>
      <c r="J38" s="25"/>
      <c r="K38" s="25"/>
      <c r="L38" s="25"/>
      <c r="M38" s="25"/>
      <c r="N38" s="25"/>
      <c r="O38" s="25"/>
      <c r="P38" s="25"/>
      <c r="Q38" s="25"/>
      <c r="R38" s="27" t="s">
        <v>1051</v>
      </c>
      <c r="S38" s="25"/>
      <c r="T38" s="25"/>
      <c r="U38" s="25"/>
      <c r="V38" s="25"/>
      <c r="W38" s="25"/>
      <c r="X38" s="25"/>
      <c r="Y38" s="25"/>
      <c r="Z38" s="25"/>
      <c r="AA38" s="25"/>
      <c r="AB38" s="25"/>
      <c r="AC38" s="25"/>
      <c r="AD38" s="25"/>
      <c r="AE38" s="25"/>
      <c r="AF38" s="25"/>
      <c r="AG38" s="25"/>
      <c r="AH38" s="25"/>
      <c r="AI38" s="25"/>
      <c r="AJ38" s="25"/>
      <c r="AK38" s="157"/>
      <c r="AL38" s="166" t="s">
        <v>1161</v>
      </c>
      <c r="AM38" s="166" t="s">
        <v>1162</v>
      </c>
    </row>
    <row r="39" spans="1:39" ht="16.5" customHeight="1">
      <c r="A39" s="31" t="s">
        <v>1052</v>
      </c>
      <c r="B39" s="32" t="s">
        <v>1053</v>
      </c>
      <c r="C39" s="33"/>
      <c r="D39" s="3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3"/>
      <c r="AL39" s="167" t="s">
        <v>1271</v>
      </c>
      <c r="AM39" s="167" t="s">
        <v>1272</v>
      </c>
    </row>
    <row r="40" spans="1:39" ht="16.5" customHeight="1">
      <c r="A40" s="39">
        <v>39</v>
      </c>
      <c r="B40" s="40">
        <v>1221</v>
      </c>
      <c r="C40" s="204" t="s">
        <v>1132</v>
      </c>
      <c r="D40" s="316" t="s">
        <v>1163</v>
      </c>
      <c r="E40" s="362"/>
      <c r="F40" s="362"/>
      <c r="G40" s="362"/>
      <c r="H40" s="362"/>
      <c r="I40" s="362"/>
      <c r="J40" s="367"/>
      <c r="K40" s="144" t="s">
        <v>1164</v>
      </c>
      <c r="L40" s="192"/>
      <c r="M40" s="192"/>
      <c r="N40" s="192"/>
      <c r="O40" s="145"/>
      <c r="P40" s="157"/>
      <c r="Q40" s="140"/>
      <c r="R40" s="140"/>
      <c r="S40" s="140"/>
      <c r="T40" s="140"/>
      <c r="U40" s="140"/>
      <c r="V40" s="140"/>
      <c r="W40" s="140"/>
      <c r="X40" s="140"/>
      <c r="Y40" s="140"/>
      <c r="Z40" s="140"/>
      <c r="AA40" s="140"/>
      <c r="AB40" s="140"/>
      <c r="AC40" s="139"/>
      <c r="AD40" s="139"/>
      <c r="AE40" s="139"/>
      <c r="AF40" s="139"/>
      <c r="AG40" s="139"/>
      <c r="AH40" s="139"/>
      <c r="AI40" s="139"/>
      <c r="AJ40" s="139"/>
      <c r="AK40" s="104"/>
      <c r="AL40" s="45">
        <f>M41</f>
        <v>861</v>
      </c>
      <c r="AM40" s="82" t="s">
        <v>1057</v>
      </c>
    </row>
    <row r="41" spans="1:39" ht="16.5" customHeight="1">
      <c r="A41" s="39">
        <v>39</v>
      </c>
      <c r="B41" s="40">
        <v>1223</v>
      </c>
      <c r="C41" s="204" t="s">
        <v>1133</v>
      </c>
      <c r="D41" s="388"/>
      <c r="E41" s="303"/>
      <c r="F41" s="303"/>
      <c r="G41" s="303"/>
      <c r="H41" s="303"/>
      <c r="I41" s="303"/>
      <c r="J41" s="349"/>
      <c r="K41" s="147"/>
      <c r="L41" s="193"/>
      <c r="M41" s="377">
        <v>861</v>
      </c>
      <c r="N41" s="377"/>
      <c r="O41" s="95" t="s">
        <v>1272</v>
      </c>
      <c r="P41" s="33"/>
      <c r="Q41" s="379" t="s">
        <v>1060</v>
      </c>
      <c r="R41" s="380"/>
      <c r="S41" s="380"/>
      <c r="T41" s="380"/>
      <c r="U41" s="380"/>
      <c r="V41" s="380"/>
      <c r="W41" s="380"/>
      <c r="X41" s="380"/>
      <c r="Y41" s="380"/>
      <c r="Z41" s="380"/>
      <c r="AA41" s="380"/>
      <c r="AB41" s="380"/>
      <c r="AC41" s="54" t="s">
        <v>893</v>
      </c>
      <c r="AD41" s="381">
        <v>0.97</v>
      </c>
      <c r="AE41" s="381"/>
      <c r="AF41" s="381"/>
      <c r="AG41" s="389"/>
      <c r="AH41" s="139"/>
      <c r="AI41" s="139"/>
      <c r="AJ41" s="139"/>
      <c r="AK41" s="104"/>
      <c r="AL41" s="58">
        <f>ROUND(M41*AD41,0)</f>
        <v>835</v>
      </c>
      <c r="AM41" s="46"/>
    </row>
    <row r="42" spans="1:39" ht="16.5" customHeight="1">
      <c r="A42" s="39">
        <v>39</v>
      </c>
      <c r="B42" s="40">
        <v>6141</v>
      </c>
      <c r="C42" s="41" t="s">
        <v>1134</v>
      </c>
      <c r="D42" s="176"/>
      <c r="E42" s="139" t="s">
        <v>1108</v>
      </c>
      <c r="F42" s="139"/>
      <c r="G42" s="139"/>
      <c r="H42" s="139"/>
      <c r="I42" s="139"/>
      <c r="J42" s="52"/>
      <c r="K42" s="95"/>
      <c r="L42" s="52"/>
      <c r="M42" s="52"/>
      <c r="N42" s="174"/>
      <c r="O42" s="174"/>
      <c r="P42" s="95"/>
      <c r="Q42" s="36"/>
      <c r="R42" s="146"/>
      <c r="S42" s="52"/>
      <c r="T42" s="52"/>
      <c r="U42" s="56"/>
      <c r="V42" s="56"/>
      <c r="W42" s="140"/>
      <c r="X42" s="140"/>
      <c r="Y42" s="140"/>
      <c r="Z42" s="52"/>
      <c r="AA42" s="52"/>
      <c r="AB42" s="52"/>
      <c r="AC42" s="66"/>
      <c r="AD42" s="378">
        <v>25</v>
      </c>
      <c r="AE42" s="378"/>
      <c r="AF42" s="52" t="s">
        <v>1074</v>
      </c>
      <c r="AG42" s="52"/>
      <c r="AH42" s="52"/>
      <c r="AI42" s="52"/>
      <c r="AJ42" s="52"/>
      <c r="AK42" s="104"/>
      <c r="AL42" s="45">
        <f aca="true" t="shared" si="1" ref="AL42:AL47">AD42</f>
        <v>25</v>
      </c>
      <c r="AM42" s="59"/>
    </row>
    <row r="43" spans="1:39" ht="16.5" customHeight="1">
      <c r="A43" s="39">
        <v>39</v>
      </c>
      <c r="B43" s="40">
        <v>6121</v>
      </c>
      <c r="C43" s="41" t="s">
        <v>1135</v>
      </c>
      <c r="D43" s="177"/>
      <c r="E43" s="139" t="s">
        <v>1076</v>
      </c>
      <c r="G43" s="139"/>
      <c r="H43" s="139"/>
      <c r="I43" s="139"/>
      <c r="J43" s="52"/>
      <c r="K43" s="95"/>
      <c r="L43" s="52"/>
      <c r="M43" s="52"/>
      <c r="N43" s="174"/>
      <c r="O43" s="174"/>
      <c r="P43" s="95"/>
      <c r="Q43" s="36"/>
      <c r="R43" s="146"/>
      <c r="S43" s="52"/>
      <c r="T43" s="52"/>
      <c r="U43" s="56"/>
      <c r="V43" s="56"/>
      <c r="W43" s="140"/>
      <c r="X43" s="140"/>
      <c r="Y43" s="140"/>
      <c r="Z43" s="52"/>
      <c r="AA43" s="52"/>
      <c r="AB43" s="52"/>
      <c r="AC43" s="66"/>
      <c r="AD43" s="378">
        <v>200</v>
      </c>
      <c r="AE43" s="378"/>
      <c r="AF43" s="52" t="s">
        <v>1074</v>
      </c>
      <c r="AG43" s="52"/>
      <c r="AH43" s="52"/>
      <c r="AI43" s="52"/>
      <c r="AJ43" s="52"/>
      <c r="AK43" s="104"/>
      <c r="AL43" s="45">
        <f t="shared" si="1"/>
        <v>200</v>
      </c>
      <c r="AM43" s="59"/>
    </row>
    <row r="44" spans="1:39" ht="16.5" customHeight="1">
      <c r="A44" s="39">
        <v>39</v>
      </c>
      <c r="B44" s="39">
        <v>6109</v>
      </c>
      <c r="C44" s="41" t="s">
        <v>1136</v>
      </c>
      <c r="D44" s="176"/>
      <c r="E44" s="139" t="s">
        <v>1109</v>
      </c>
      <c r="F44" s="139"/>
      <c r="G44" s="139"/>
      <c r="H44" s="139"/>
      <c r="I44" s="139"/>
      <c r="J44" s="52"/>
      <c r="K44" s="95"/>
      <c r="L44" s="52"/>
      <c r="M44" s="52"/>
      <c r="N44" s="174"/>
      <c r="O44" s="174"/>
      <c r="P44" s="95"/>
      <c r="Q44" s="36"/>
      <c r="R44" s="146"/>
      <c r="S44" s="52"/>
      <c r="T44" s="52"/>
      <c r="U44" s="56"/>
      <c r="V44" s="56"/>
      <c r="W44" s="140"/>
      <c r="X44" s="140"/>
      <c r="Y44" s="140"/>
      <c r="Z44" s="52"/>
      <c r="AA44" s="52"/>
      <c r="AB44" s="52"/>
      <c r="AC44" s="66"/>
      <c r="AD44" s="378">
        <v>120</v>
      </c>
      <c r="AE44" s="378"/>
      <c r="AF44" s="52" t="s">
        <v>1074</v>
      </c>
      <c r="AG44" s="52"/>
      <c r="AH44" s="52"/>
      <c r="AI44" s="52"/>
      <c r="AJ44" s="52"/>
      <c r="AK44" s="104"/>
      <c r="AL44" s="45">
        <f t="shared" si="1"/>
        <v>120</v>
      </c>
      <c r="AM44" s="59"/>
    </row>
    <row r="45" spans="1:39" ht="16.5" customHeight="1">
      <c r="A45" s="39">
        <v>39</v>
      </c>
      <c r="B45" s="39">
        <v>6101</v>
      </c>
      <c r="C45" s="41" t="s">
        <v>1137</v>
      </c>
      <c r="D45" s="136" t="s">
        <v>1155</v>
      </c>
      <c r="E45" s="155"/>
      <c r="F45" s="137"/>
      <c r="G45" s="137"/>
      <c r="H45" s="137"/>
      <c r="I45" s="26"/>
      <c r="J45" s="26"/>
      <c r="K45" s="26"/>
      <c r="L45" s="26"/>
      <c r="M45" s="26"/>
      <c r="N45" s="26"/>
      <c r="O45" s="44"/>
      <c r="P45" s="133" t="s">
        <v>1043</v>
      </c>
      <c r="Q45" s="52"/>
      <c r="R45" s="146"/>
      <c r="S45" s="52"/>
      <c r="T45" s="52"/>
      <c r="U45" s="56"/>
      <c r="V45" s="56"/>
      <c r="W45" s="140"/>
      <c r="X45" s="140"/>
      <c r="Y45" s="140"/>
      <c r="Z45" s="52"/>
      <c r="AA45" s="52"/>
      <c r="AB45" s="52"/>
      <c r="AC45" s="66"/>
      <c r="AD45" s="378">
        <v>12</v>
      </c>
      <c r="AE45" s="378"/>
      <c r="AF45" s="52" t="s">
        <v>1074</v>
      </c>
      <c r="AG45" s="52"/>
      <c r="AH45" s="52"/>
      <c r="AI45" s="52"/>
      <c r="AJ45" s="52"/>
      <c r="AK45" s="104"/>
      <c r="AL45" s="45">
        <f t="shared" si="1"/>
        <v>12</v>
      </c>
      <c r="AM45" s="59"/>
    </row>
    <row r="46" spans="1:39" ht="16.5" customHeight="1">
      <c r="A46" s="39">
        <v>39</v>
      </c>
      <c r="B46" s="39">
        <v>6102</v>
      </c>
      <c r="C46" s="41" t="s">
        <v>1138</v>
      </c>
      <c r="D46" s="143"/>
      <c r="E46" s="111"/>
      <c r="F46" s="141"/>
      <c r="G46" s="141"/>
      <c r="H46" s="141"/>
      <c r="I46" s="48"/>
      <c r="J46" s="48"/>
      <c r="K46" s="48"/>
      <c r="L46" s="48"/>
      <c r="M46" s="48"/>
      <c r="N46" s="48"/>
      <c r="O46" s="51"/>
      <c r="P46" s="133" t="s">
        <v>1044</v>
      </c>
      <c r="Q46" s="52"/>
      <c r="R46" s="146"/>
      <c r="S46" s="52"/>
      <c r="T46" s="52"/>
      <c r="U46" s="56"/>
      <c r="V46" s="56"/>
      <c r="W46" s="140"/>
      <c r="X46" s="140"/>
      <c r="Y46" s="140"/>
      <c r="Z46" s="52"/>
      <c r="AA46" s="52"/>
      <c r="AB46" s="52"/>
      <c r="AC46" s="66"/>
      <c r="AD46" s="378">
        <v>6</v>
      </c>
      <c r="AE46" s="378"/>
      <c r="AF46" s="52" t="s">
        <v>1074</v>
      </c>
      <c r="AG46" s="52"/>
      <c r="AH46" s="52"/>
      <c r="AI46" s="52"/>
      <c r="AJ46" s="52"/>
      <c r="AK46" s="104"/>
      <c r="AL46" s="45">
        <f t="shared" si="1"/>
        <v>6</v>
      </c>
      <c r="AM46" s="59"/>
    </row>
    <row r="47" spans="1:39" ht="16.5" customHeight="1">
      <c r="A47" s="39">
        <v>39</v>
      </c>
      <c r="B47" s="39">
        <v>6103</v>
      </c>
      <c r="C47" s="41" t="s">
        <v>1139</v>
      </c>
      <c r="D47" s="60"/>
      <c r="E47" s="36"/>
      <c r="F47" s="36"/>
      <c r="G47" s="36"/>
      <c r="H47" s="95"/>
      <c r="I47" s="95"/>
      <c r="J47" s="95"/>
      <c r="K47" s="95"/>
      <c r="L47" s="36"/>
      <c r="M47" s="36"/>
      <c r="N47" s="95"/>
      <c r="O47" s="181"/>
      <c r="P47" s="133" t="s">
        <v>1111</v>
      </c>
      <c r="Q47" s="139"/>
      <c r="R47" s="139"/>
      <c r="S47" s="52"/>
      <c r="T47" s="52"/>
      <c r="U47" s="56"/>
      <c r="V47" s="56"/>
      <c r="W47" s="140"/>
      <c r="X47" s="140"/>
      <c r="Y47" s="140"/>
      <c r="Z47" s="52"/>
      <c r="AA47" s="52"/>
      <c r="AB47" s="52"/>
      <c r="AC47" s="66"/>
      <c r="AD47" s="378">
        <v>6</v>
      </c>
      <c r="AE47" s="378"/>
      <c r="AF47" s="52" t="s">
        <v>1074</v>
      </c>
      <c r="AG47" s="52"/>
      <c r="AH47" s="52"/>
      <c r="AI47" s="52"/>
      <c r="AJ47" s="52"/>
      <c r="AK47" s="104"/>
      <c r="AL47" s="58">
        <f t="shared" si="1"/>
        <v>6</v>
      </c>
      <c r="AM47" s="120"/>
    </row>
    <row r="48" ht="16.5" customHeight="1"/>
    <row r="49" ht="17.25" customHeight="1">
      <c r="C49" s="20" t="s">
        <v>1083</v>
      </c>
    </row>
    <row r="50" ht="13.5" customHeight="1">
      <c r="B50" s="20"/>
    </row>
    <row r="51" spans="1:39" ht="16.5" customHeight="1">
      <c r="A51" s="21" t="s">
        <v>1049</v>
      </c>
      <c r="B51" s="165"/>
      <c r="C51" s="23" t="s">
        <v>1050</v>
      </c>
      <c r="D51" s="24"/>
      <c r="E51" s="25"/>
      <c r="F51" s="25"/>
      <c r="G51" s="25"/>
      <c r="H51" s="25"/>
      <c r="I51" s="25"/>
      <c r="J51" s="25"/>
      <c r="K51" s="25"/>
      <c r="L51" s="25"/>
      <c r="M51" s="25"/>
      <c r="N51" s="25"/>
      <c r="O51" s="25"/>
      <c r="P51" s="25"/>
      <c r="Q51" s="25"/>
      <c r="R51" s="27" t="s">
        <v>1051</v>
      </c>
      <c r="S51" s="25"/>
      <c r="T51" s="25"/>
      <c r="U51" s="25"/>
      <c r="V51" s="25"/>
      <c r="W51" s="25"/>
      <c r="X51" s="25"/>
      <c r="Y51" s="25"/>
      <c r="Z51" s="25"/>
      <c r="AA51" s="25"/>
      <c r="AB51" s="25"/>
      <c r="AC51" s="25"/>
      <c r="AD51" s="25"/>
      <c r="AE51" s="25"/>
      <c r="AF51" s="25"/>
      <c r="AG51" s="25"/>
      <c r="AH51" s="25"/>
      <c r="AI51" s="25"/>
      <c r="AJ51" s="25"/>
      <c r="AK51" s="157"/>
      <c r="AL51" s="166" t="s">
        <v>1112</v>
      </c>
      <c r="AM51" s="166" t="s">
        <v>1113</v>
      </c>
    </row>
    <row r="52" spans="1:39" ht="16.5" customHeight="1">
      <c r="A52" s="31" t="s">
        <v>1052</v>
      </c>
      <c r="B52" s="32" t="s">
        <v>1053</v>
      </c>
      <c r="C52" s="33"/>
      <c r="D52" s="34"/>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3"/>
      <c r="AL52" s="167" t="s">
        <v>1271</v>
      </c>
      <c r="AM52" s="167" t="s">
        <v>1272</v>
      </c>
    </row>
    <row r="53" spans="1:39" ht="16.5" customHeight="1">
      <c r="A53" s="39">
        <v>39</v>
      </c>
      <c r="B53" s="40">
        <v>8111</v>
      </c>
      <c r="C53" s="182" t="s">
        <v>1140</v>
      </c>
      <c r="D53" s="316" t="s">
        <v>1165</v>
      </c>
      <c r="E53" s="362"/>
      <c r="F53" s="362"/>
      <c r="G53" s="362"/>
      <c r="H53" s="362"/>
      <c r="I53" s="362"/>
      <c r="J53" s="362"/>
      <c r="K53" s="144" t="s">
        <v>1146</v>
      </c>
      <c r="L53" s="192"/>
      <c r="M53" s="192"/>
      <c r="N53" s="192"/>
      <c r="O53" s="145"/>
      <c r="P53" s="157"/>
      <c r="Q53" s="140"/>
      <c r="R53" s="140"/>
      <c r="S53" s="140"/>
      <c r="T53" s="140"/>
      <c r="U53" s="140"/>
      <c r="V53" s="140"/>
      <c r="W53" s="140"/>
      <c r="X53" s="140"/>
      <c r="Y53" s="140"/>
      <c r="Z53" s="140"/>
      <c r="AA53" s="140"/>
      <c r="AB53" s="140"/>
      <c r="AC53" s="139"/>
      <c r="AD53" s="139"/>
      <c r="AE53" s="139"/>
      <c r="AF53" s="385" t="s">
        <v>1086</v>
      </c>
      <c r="AG53" s="386"/>
      <c r="AH53" s="386"/>
      <c r="AI53" s="386"/>
      <c r="AJ53" s="386"/>
      <c r="AK53" s="387"/>
      <c r="AL53" s="200">
        <f>ROUND(M54*AH54,0)</f>
        <v>603</v>
      </c>
      <c r="AM53" s="82" t="s">
        <v>1057</v>
      </c>
    </row>
    <row r="54" spans="1:39" ht="16.5" customHeight="1">
      <c r="A54" s="39">
        <v>39</v>
      </c>
      <c r="B54" s="40">
        <v>8113</v>
      </c>
      <c r="C54" s="169" t="s">
        <v>1141</v>
      </c>
      <c r="D54" s="388"/>
      <c r="E54" s="303"/>
      <c r="F54" s="303"/>
      <c r="G54" s="303"/>
      <c r="H54" s="303"/>
      <c r="I54" s="303"/>
      <c r="J54" s="303"/>
      <c r="K54" s="147"/>
      <c r="L54" s="193"/>
      <c r="M54" s="377">
        <f>$M$41</f>
        <v>861</v>
      </c>
      <c r="N54" s="377"/>
      <c r="O54" s="95" t="s">
        <v>1272</v>
      </c>
      <c r="P54" s="33"/>
      <c r="Q54" s="379" t="s">
        <v>1060</v>
      </c>
      <c r="R54" s="380"/>
      <c r="S54" s="380"/>
      <c r="T54" s="380"/>
      <c r="U54" s="380"/>
      <c r="V54" s="380"/>
      <c r="W54" s="380"/>
      <c r="X54" s="380"/>
      <c r="Y54" s="380"/>
      <c r="Z54" s="380"/>
      <c r="AA54" s="380"/>
      <c r="AB54" s="380"/>
      <c r="AC54" s="54" t="s">
        <v>898</v>
      </c>
      <c r="AD54" s="381">
        <f>$AD$41</f>
        <v>0.97</v>
      </c>
      <c r="AE54" s="381"/>
      <c r="AF54" s="202"/>
      <c r="AG54" s="203" t="s">
        <v>898</v>
      </c>
      <c r="AH54" s="370">
        <v>0.7</v>
      </c>
      <c r="AI54" s="371"/>
      <c r="AJ54" s="95"/>
      <c r="AK54" s="62"/>
      <c r="AL54" s="58">
        <f>ROUND(ROUND(M54*AD54,0)*AH54,0)</f>
        <v>585</v>
      </c>
      <c r="AM54" s="125"/>
    </row>
    <row r="55" ht="16.5" customHeight="1"/>
    <row r="56" ht="17.25" customHeight="1">
      <c r="C56" s="20" t="s">
        <v>1095</v>
      </c>
    </row>
    <row r="57" ht="13.5" customHeight="1">
      <c r="B57" s="20"/>
    </row>
    <row r="58" spans="1:39" ht="16.5" customHeight="1">
      <c r="A58" s="21" t="s">
        <v>1049</v>
      </c>
      <c r="B58" s="165"/>
      <c r="C58" s="23" t="s">
        <v>1050</v>
      </c>
      <c r="D58" s="24"/>
      <c r="E58" s="25"/>
      <c r="F58" s="25"/>
      <c r="G58" s="25"/>
      <c r="H58" s="25"/>
      <c r="I58" s="25"/>
      <c r="J58" s="25"/>
      <c r="K58" s="25"/>
      <c r="L58" s="25"/>
      <c r="M58" s="25"/>
      <c r="N58" s="25"/>
      <c r="O58" s="25"/>
      <c r="P58" s="25"/>
      <c r="Q58" s="25"/>
      <c r="R58" s="27" t="s">
        <v>1051</v>
      </c>
      <c r="S58" s="25"/>
      <c r="T58" s="25"/>
      <c r="U58" s="25"/>
      <c r="V58" s="25"/>
      <c r="W58" s="25"/>
      <c r="X58" s="25"/>
      <c r="Y58" s="25"/>
      <c r="Z58" s="25"/>
      <c r="AA58" s="25"/>
      <c r="AB58" s="25"/>
      <c r="AC58" s="25"/>
      <c r="AD58" s="25"/>
      <c r="AE58" s="25"/>
      <c r="AF58" s="25"/>
      <c r="AG58" s="25"/>
      <c r="AH58" s="25"/>
      <c r="AI58" s="25"/>
      <c r="AJ58" s="25"/>
      <c r="AK58" s="157"/>
      <c r="AL58" s="166" t="s">
        <v>1114</v>
      </c>
      <c r="AM58" s="166" t="s">
        <v>1115</v>
      </c>
    </row>
    <row r="59" spans="1:39" ht="16.5" customHeight="1">
      <c r="A59" s="31" t="s">
        <v>1052</v>
      </c>
      <c r="B59" s="32" t="s">
        <v>1053</v>
      </c>
      <c r="C59" s="33"/>
      <c r="D59" s="34"/>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3"/>
      <c r="AL59" s="167" t="s">
        <v>1271</v>
      </c>
      <c r="AM59" s="167" t="s">
        <v>1272</v>
      </c>
    </row>
    <row r="60" spans="1:39" ht="16.5" customHeight="1">
      <c r="A60" s="39">
        <v>39</v>
      </c>
      <c r="B60" s="40">
        <v>9111</v>
      </c>
      <c r="C60" s="182" t="s">
        <v>1142</v>
      </c>
      <c r="D60" s="316" t="s">
        <v>1166</v>
      </c>
      <c r="E60" s="362"/>
      <c r="F60" s="362"/>
      <c r="G60" s="362"/>
      <c r="H60" s="362"/>
      <c r="I60" s="362"/>
      <c r="J60" s="367"/>
      <c r="K60" s="144" t="s">
        <v>1158</v>
      </c>
      <c r="L60" s="192"/>
      <c r="M60" s="192"/>
      <c r="N60" s="192"/>
      <c r="O60" s="145"/>
      <c r="P60" s="157"/>
      <c r="Q60" s="140"/>
      <c r="R60" s="140"/>
      <c r="S60" s="140"/>
      <c r="T60" s="140"/>
      <c r="U60" s="140"/>
      <c r="V60" s="140"/>
      <c r="W60" s="140"/>
      <c r="X60" s="140"/>
      <c r="Y60" s="140"/>
      <c r="Z60" s="140"/>
      <c r="AA60" s="140"/>
      <c r="AB60" s="140"/>
      <c r="AC60" s="139"/>
      <c r="AD60" s="139"/>
      <c r="AE60" s="139"/>
      <c r="AF60" s="385" t="s">
        <v>1095</v>
      </c>
      <c r="AG60" s="386"/>
      <c r="AH60" s="386"/>
      <c r="AI60" s="386"/>
      <c r="AJ60" s="386"/>
      <c r="AK60" s="387"/>
      <c r="AL60" s="200">
        <f>ROUND(M61*AH61,0)</f>
        <v>603</v>
      </c>
      <c r="AM60" s="82" t="s">
        <v>1057</v>
      </c>
    </row>
    <row r="61" spans="1:39" ht="16.5" customHeight="1">
      <c r="A61" s="39">
        <v>39</v>
      </c>
      <c r="B61" s="40">
        <v>9113</v>
      </c>
      <c r="C61" s="169" t="s">
        <v>1143</v>
      </c>
      <c r="D61" s="388"/>
      <c r="E61" s="303"/>
      <c r="F61" s="303"/>
      <c r="G61" s="303"/>
      <c r="H61" s="303"/>
      <c r="I61" s="303"/>
      <c r="J61" s="349"/>
      <c r="K61" s="147"/>
      <c r="L61" s="193"/>
      <c r="M61" s="377">
        <f>$M$41</f>
        <v>861</v>
      </c>
      <c r="N61" s="377"/>
      <c r="O61" s="95" t="s">
        <v>1272</v>
      </c>
      <c r="P61" s="33"/>
      <c r="Q61" s="379" t="s">
        <v>1060</v>
      </c>
      <c r="R61" s="380"/>
      <c r="S61" s="380"/>
      <c r="T61" s="380"/>
      <c r="U61" s="380"/>
      <c r="V61" s="380"/>
      <c r="W61" s="380"/>
      <c r="X61" s="380"/>
      <c r="Y61" s="380"/>
      <c r="Z61" s="380"/>
      <c r="AA61" s="380"/>
      <c r="AB61" s="380"/>
      <c r="AC61" s="54" t="s">
        <v>1160</v>
      </c>
      <c r="AD61" s="381">
        <f>$AD$41</f>
        <v>0.97</v>
      </c>
      <c r="AE61" s="381"/>
      <c r="AF61" s="202"/>
      <c r="AG61" s="203" t="s">
        <v>1160</v>
      </c>
      <c r="AH61" s="370">
        <v>0.7</v>
      </c>
      <c r="AI61" s="371"/>
      <c r="AJ61" s="95"/>
      <c r="AK61" s="62"/>
      <c r="AL61" s="58">
        <f>ROUND(ROUND(M61*AD61,0)*AH61,0)</f>
        <v>585</v>
      </c>
      <c r="AM61" s="125"/>
    </row>
  </sheetData>
  <sheetProtection/>
  <mergeCells count="49">
    <mergeCell ref="AD46:AE46"/>
    <mergeCell ref="AD47:AE47"/>
    <mergeCell ref="AD44:AE44"/>
    <mergeCell ref="AE18:AF18"/>
    <mergeCell ref="AD42:AE42"/>
    <mergeCell ref="AD43:AE43"/>
    <mergeCell ref="AF31:AK31"/>
    <mergeCell ref="AF41:AG41"/>
    <mergeCell ref="AD45:AE45"/>
    <mergeCell ref="AH61:AI61"/>
    <mergeCell ref="D60:J61"/>
    <mergeCell ref="M61:N61"/>
    <mergeCell ref="Q41:AB41"/>
    <mergeCell ref="AD41:AE41"/>
    <mergeCell ref="Q54:AB54"/>
    <mergeCell ref="AD54:AE54"/>
    <mergeCell ref="Q61:AB61"/>
    <mergeCell ref="AD61:AE61"/>
    <mergeCell ref="D40:J41"/>
    <mergeCell ref="Q32:AB32"/>
    <mergeCell ref="AD32:AE32"/>
    <mergeCell ref="AH32:AI32"/>
    <mergeCell ref="AD25:AE25"/>
    <mergeCell ref="AH25:AI25"/>
    <mergeCell ref="D53:J54"/>
    <mergeCell ref="M41:N41"/>
    <mergeCell ref="M54:N54"/>
    <mergeCell ref="D31:J32"/>
    <mergeCell ref="M32:N32"/>
    <mergeCell ref="AF9:AG9"/>
    <mergeCell ref="AE12:AF12"/>
    <mergeCell ref="Q25:AB25"/>
    <mergeCell ref="AE10:AF10"/>
    <mergeCell ref="AE11:AF11"/>
    <mergeCell ref="AE13:AF13"/>
    <mergeCell ref="AE14:AF14"/>
    <mergeCell ref="AE15:AF15"/>
    <mergeCell ref="AE16:AF16"/>
    <mergeCell ref="AE17:AF17"/>
    <mergeCell ref="AF53:AK53"/>
    <mergeCell ref="AH54:AI54"/>
    <mergeCell ref="AF60:AK60"/>
    <mergeCell ref="D8:J9"/>
    <mergeCell ref="D24:J25"/>
    <mergeCell ref="M25:N25"/>
    <mergeCell ref="M9:N9"/>
    <mergeCell ref="Q9:AB9"/>
    <mergeCell ref="AD9:AE9"/>
    <mergeCell ref="AF24:AK24"/>
  </mergeCells>
  <printOptions horizontalCentered="1"/>
  <pageMargins left="0.3937007874015748" right="0.3937007874015748" top="0.7874015748031497" bottom="0.5905511811023623" header="0.5118110236220472" footer="0.31496062992125984"/>
  <pageSetup firstPageNumber="4" useFirstPageNumber="1" horizontalDpi="600" verticalDpi="600" orientation="portrait" paperSize="9" scale="63" r:id="rId1"/>
  <headerFooter alignWithMargins="0">
    <oddHeader>&amp;R&amp;9介護予防認知症対応型共同生活介護</oddHeader>
    <oddFooter>&amp;C&amp;14&amp;P</oddFooter>
  </headerFooter>
</worksheet>
</file>

<file path=xl/worksheets/sheet2.xml><?xml version="1.0" encoding="utf-8"?>
<worksheet xmlns="http://schemas.openxmlformats.org/spreadsheetml/2006/main" xmlns:r="http://schemas.openxmlformats.org/officeDocument/2006/relationships">
  <dimension ref="A4:V121"/>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6" width="2.375" style="0" customWidth="1"/>
    <col min="7" max="7" width="3.625" style="0" customWidth="1"/>
    <col min="8" max="8" width="2.75390625" style="0" customWidth="1"/>
    <col min="9" max="28" width="3.625" style="0" customWidth="1"/>
  </cols>
  <sheetData>
    <row r="1" ht="12.75" customHeight="1"/>
    <row r="2" ht="12.75" customHeight="1"/>
    <row r="3" s="1" customFormat="1" ht="12.75" customHeight="1"/>
    <row r="4" spans="3:19" s="1" customFormat="1" ht="13.5" customHeight="1">
      <c r="C4" s="2"/>
      <c r="D4" s="2"/>
      <c r="E4" s="281" t="s">
        <v>1167</v>
      </c>
      <c r="F4" s="282"/>
      <c r="G4" s="282"/>
      <c r="H4" s="282"/>
      <c r="I4" s="282"/>
      <c r="J4" s="282"/>
      <c r="K4" s="282"/>
      <c r="L4" s="282"/>
      <c r="M4" s="282"/>
      <c r="N4" s="282"/>
      <c r="O4" s="282"/>
      <c r="P4" s="282"/>
      <c r="Q4" s="282"/>
      <c r="R4" s="282"/>
      <c r="S4" s="283"/>
    </row>
    <row r="5" spans="3:19" s="1" customFormat="1" ht="13.5" customHeight="1">
      <c r="C5" s="2"/>
      <c r="D5" s="2"/>
      <c r="E5" s="284"/>
      <c r="F5" s="285"/>
      <c r="G5" s="285"/>
      <c r="H5" s="285"/>
      <c r="I5" s="285"/>
      <c r="J5" s="285"/>
      <c r="K5" s="285"/>
      <c r="L5" s="285"/>
      <c r="M5" s="285"/>
      <c r="N5" s="285"/>
      <c r="O5" s="285"/>
      <c r="P5" s="285"/>
      <c r="Q5" s="285"/>
      <c r="R5" s="285"/>
      <c r="S5" s="286"/>
    </row>
    <row r="6" spans="3:19" s="1" customFormat="1" ht="13.5" customHeight="1">
      <c r="C6" s="2"/>
      <c r="D6" s="2"/>
      <c r="E6" s="284"/>
      <c r="F6" s="285"/>
      <c r="G6" s="285"/>
      <c r="H6" s="285"/>
      <c r="I6" s="285"/>
      <c r="J6" s="285"/>
      <c r="K6" s="285"/>
      <c r="L6" s="285"/>
      <c r="M6" s="285"/>
      <c r="N6" s="285"/>
      <c r="O6" s="285"/>
      <c r="P6" s="285"/>
      <c r="Q6" s="285"/>
      <c r="R6" s="285"/>
      <c r="S6" s="286"/>
    </row>
    <row r="7" spans="3:19" s="1" customFormat="1" ht="13.5" customHeight="1">
      <c r="C7" s="2"/>
      <c r="D7" s="2"/>
      <c r="E7" s="284"/>
      <c r="F7" s="285"/>
      <c r="G7" s="285"/>
      <c r="H7" s="285"/>
      <c r="I7" s="285"/>
      <c r="J7" s="285"/>
      <c r="K7" s="285"/>
      <c r="L7" s="285"/>
      <c r="M7" s="285"/>
      <c r="N7" s="285"/>
      <c r="O7" s="285"/>
      <c r="P7" s="285"/>
      <c r="Q7" s="285"/>
      <c r="R7" s="285"/>
      <c r="S7" s="286"/>
    </row>
    <row r="8" spans="5:19" s="1" customFormat="1" ht="13.5">
      <c r="E8" s="287"/>
      <c r="F8" s="288"/>
      <c r="G8" s="288"/>
      <c r="H8" s="288"/>
      <c r="I8" s="288"/>
      <c r="J8" s="288"/>
      <c r="K8" s="288"/>
      <c r="L8" s="288"/>
      <c r="M8" s="288"/>
      <c r="N8" s="288"/>
      <c r="O8" s="288"/>
      <c r="P8" s="288"/>
      <c r="Q8" s="288"/>
      <c r="R8" s="288"/>
      <c r="S8" s="289"/>
    </row>
    <row r="9" s="1" customFormat="1" ht="13.5"/>
    <row r="10" s="1" customFormat="1" ht="13.5"/>
    <row r="11" spans="9:15" s="1" customFormat="1" ht="13.5">
      <c r="I11" s="281" t="s">
        <v>1221</v>
      </c>
      <c r="J11" s="282"/>
      <c r="K11" s="282"/>
      <c r="L11" s="282"/>
      <c r="M11" s="282"/>
      <c r="N11" s="282"/>
      <c r="O11" s="283"/>
    </row>
    <row r="12" spans="9:15" s="1" customFormat="1" ht="13.5">
      <c r="I12" s="287"/>
      <c r="J12" s="288"/>
      <c r="K12" s="288"/>
      <c r="L12" s="288"/>
      <c r="M12" s="288"/>
      <c r="N12" s="288"/>
      <c r="O12" s="289"/>
    </row>
    <row r="13" spans="8:12" s="1" customFormat="1" ht="17.25" customHeight="1">
      <c r="H13" s="3"/>
      <c r="I13" s="3"/>
      <c r="J13" s="3" t="s">
        <v>892</v>
      </c>
      <c r="K13" s="3"/>
      <c r="L13" s="4"/>
    </row>
    <row r="14" s="1" customFormat="1" ht="17.25">
      <c r="L14" s="5" t="s">
        <v>1223</v>
      </c>
    </row>
    <row r="16" ht="13.5" customHeight="1"/>
    <row r="17" ht="13.5">
      <c r="C17" s="6" t="s">
        <v>1224</v>
      </c>
    </row>
    <row r="18" ht="4.5" customHeight="1">
      <c r="C18" s="6"/>
    </row>
    <row r="19" spans="3:22" ht="13.5">
      <c r="C19" s="205" t="s">
        <v>1225</v>
      </c>
      <c r="D19" s="206"/>
      <c r="E19" s="206"/>
      <c r="F19" s="206"/>
      <c r="G19" s="206"/>
      <c r="H19" s="206"/>
      <c r="I19" s="206"/>
      <c r="J19" s="206"/>
      <c r="K19" s="206"/>
      <c r="L19" s="206"/>
      <c r="M19" s="206"/>
      <c r="N19" s="206"/>
      <c r="O19" s="206"/>
      <c r="P19" s="206"/>
      <c r="Q19" s="206"/>
      <c r="R19" s="206"/>
      <c r="S19" s="206"/>
      <c r="T19" s="206"/>
      <c r="U19" s="206"/>
      <c r="V19" s="207">
        <v>1</v>
      </c>
    </row>
    <row r="20" spans="3:22" ht="4.5" customHeight="1">
      <c r="C20" s="6"/>
      <c r="V20" s="7"/>
    </row>
    <row r="21" spans="3:22" ht="13.5">
      <c r="C21" s="6" t="s">
        <v>1226</v>
      </c>
      <c r="V21" s="7"/>
    </row>
    <row r="22" spans="3:22" ht="4.5" customHeight="1">
      <c r="C22" s="6"/>
      <c r="V22" s="7"/>
    </row>
    <row r="23" spans="3:22" ht="13.5">
      <c r="C23" s="6" t="s">
        <v>1227</v>
      </c>
      <c r="V23" s="7"/>
    </row>
    <row r="24" spans="3:22" ht="4.5" customHeight="1">
      <c r="C24" s="6"/>
      <c r="V24" s="7"/>
    </row>
    <row r="25" spans="3:22" ht="13.5">
      <c r="C25" s="6" t="s">
        <v>1228</v>
      </c>
      <c r="V25" s="7"/>
    </row>
    <row r="26" spans="3:22" ht="4.5" customHeight="1">
      <c r="C26" s="6"/>
      <c r="V26" s="7"/>
    </row>
    <row r="27" spans="3:22" ht="13.5">
      <c r="C27" s="6" t="s">
        <v>1229</v>
      </c>
      <c r="V27" s="7"/>
    </row>
    <row r="28" spans="3:22" ht="4.5" customHeight="1">
      <c r="C28" s="6"/>
      <c r="V28" s="7"/>
    </row>
    <row r="29" spans="3:22" ht="13.5">
      <c r="C29" s="6" t="s">
        <v>1230</v>
      </c>
      <c r="V29" s="7"/>
    </row>
    <row r="30" spans="3:22" ht="4.5" customHeight="1">
      <c r="C30" s="6"/>
      <c r="V30" s="7"/>
    </row>
    <row r="31" spans="3:22" ht="13.5">
      <c r="C31" s="6" t="s">
        <v>1231</v>
      </c>
      <c r="V31" s="7"/>
    </row>
    <row r="32" spans="3:22" ht="4.5" customHeight="1">
      <c r="C32" s="6"/>
      <c r="V32" s="7"/>
    </row>
    <row r="33" spans="3:22" ht="13.5">
      <c r="C33" s="6" t="s">
        <v>1232</v>
      </c>
      <c r="V33" s="7"/>
    </row>
    <row r="34" spans="3:22" ht="4.5" customHeight="1">
      <c r="C34" s="6"/>
      <c r="V34" s="7"/>
    </row>
    <row r="35" spans="3:22" ht="13.5">
      <c r="C35" s="6" t="s">
        <v>1233</v>
      </c>
      <c r="V35" s="7"/>
    </row>
    <row r="36" spans="3:22" ht="4.5" customHeight="1">
      <c r="C36" s="6"/>
      <c r="V36" s="7"/>
    </row>
    <row r="37" spans="3:22" ht="13.5">
      <c r="C37" s="8" t="s">
        <v>1234</v>
      </c>
      <c r="D37" s="9"/>
      <c r="E37" s="9"/>
      <c r="F37" s="9"/>
      <c r="G37" s="9"/>
      <c r="H37" s="9"/>
      <c r="I37" s="9"/>
      <c r="J37" s="9"/>
      <c r="K37" s="9"/>
      <c r="L37" s="9"/>
      <c r="M37" s="9"/>
      <c r="N37" s="9"/>
      <c r="O37" s="9"/>
      <c r="P37" s="9"/>
      <c r="Q37" s="9"/>
      <c r="R37" s="9"/>
      <c r="S37" s="9"/>
      <c r="T37" s="9"/>
      <c r="U37" s="9"/>
      <c r="V37" s="10"/>
    </row>
    <row r="38" spans="3:22" ht="4.5" customHeight="1">
      <c r="C38" s="8"/>
      <c r="D38" s="9"/>
      <c r="E38" s="9"/>
      <c r="F38" s="9"/>
      <c r="G38" s="9"/>
      <c r="H38" s="9"/>
      <c r="I38" s="9"/>
      <c r="J38" s="9"/>
      <c r="K38" s="9"/>
      <c r="L38" s="9"/>
      <c r="M38" s="9"/>
      <c r="N38" s="9"/>
      <c r="O38" s="9"/>
      <c r="P38" s="9"/>
      <c r="Q38" s="9"/>
      <c r="R38" s="9"/>
      <c r="S38" s="9"/>
      <c r="T38" s="9"/>
      <c r="U38" s="9"/>
      <c r="V38" s="10"/>
    </row>
    <row r="39" spans="3:22" ht="13.5">
      <c r="C39" s="8" t="s">
        <v>1235</v>
      </c>
      <c r="D39" s="9"/>
      <c r="E39" s="9"/>
      <c r="F39" s="9"/>
      <c r="G39" s="9"/>
      <c r="H39" s="9"/>
      <c r="I39" s="9"/>
      <c r="J39" s="9"/>
      <c r="K39" s="9"/>
      <c r="L39" s="9"/>
      <c r="M39" s="9"/>
      <c r="N39" s="9"/>
      <c r="O39" s="9"/>
      <c r="P39" s="9"/>
      <c r="Q39" s="9"/>
      <c r="R39" s="9"/>
      <c r="S39" s="9"/>
      <c r="T39" s="9"/>
      <c r="U39" s="9"/>
      <c r="V39" s="10"/>
    </row>
    <row r="40" spans="3:22" ht="4.5" customHeight="1">
      <c r="C40" s="6"/>
      <c r="V40" s="7"/>
    </row>
    <row r="41" spans="3:22" ht="13.5">
      <c r="C41" s="8" t="s">
        <v>1236</v>
      </c>
      <c r="D41" s="9"/>
      <c r="E41" s="9"/>
      <c r="F41" s="9"/>
      <c r="G41" s="9"/>
      <c r="H41" s="9"/>
      <c r="I41" s="9"/>
      <c r="J41" s="9"/>
      <c r="K41" s="9"/>
      <c r="L41" s="9"/>
      <c r="M41" s="9"/>
      <c r="N41" s="9"/>
      <c r="O41" s="9"/>
      <c r="P41" s="9"/>
      <c r="Q41" s="9"/>
      <c r="R41" s="9"/>
      <c r="S41" s="9"/>
      <c r="T41" s="9"/>
      <c r="U41" s="9"/>
      <c r="V41" s="10"/>
    </row>
    <row r="42" spans="3:22" ht="4.5" customHeight="1">
      <c r="C42" s="6"/>
      <c r="V42" s="7"/>
    </row>
    <row r="43" spans="3:22" ht="13.5">
      <c r="C43" s="6" t="s">
        <v>1237</v>
      </c>
      <c r="V43" s="7"/>
    </row>
    <row r="44" spans="3:22" ht="4.5" customHeight="1">
      <c r="C44" s="6"/>
      <c r="V44" s="7"/>
    </row>
    <row r="45" spans="3:22" ht="13.5">
      <c r="C45" s="6" t="s">
        <v>1238</v>
      </c>
      <c r="V45" s="7"/>
    </row>
    <row r="46" spans="3:22" ht="4.5" customHeight="1">
      <c r="C46" s="6"/>
      <c r="V46" s="7"/>
    </row>
    <row r="47" spans="3:22" ht="13.5">
      <c r="C47" s="6" t="s">
        <v>1239</v>
      </c>
      <c r="V47" s="7"/>
    </row>
    <row r="48" spans="3:22" ht="13.5" customHeight="1">
      <c r="C48" s="6"/>
      <c r="V48" s="7"/>
    </row>
    <row r="49" spans="3:22" ht="13.5">
      <c r="C49" s="6" t="s">
        <v>1240</v>
      </c>
      <c r="V49" s="7"/>
    </row>
    <row r="50" spans="3:22" ht="4.5" customHeight="1">
      <c r="C50" s="6"/>
      <c r="V50" s="7"/>
    </row>
    <row r="51" spans="3:22" ht="13.5">
      <c r="C51" s="6" t="s">
        <v>1241</v>
      </c>
      <c r="V51" s="7"/>
    </row>
    <row r="52" spans="3:22" ht="13.5">
      <c r="C52" s="6"/>
      <c r="V52" s="7"/>
    </row>
    <row r="53" spans="3:22" ht="13.5">
      <c r="C53" s="6" t="s">
        <v>1242</v>
      </c>
      <c r="V53" s="7"/>
    </row>
    <row r="54" spans="3:22" ht="4.5" customHeight="1">
      <c r="C54" s="6"/>
      <c r="V54" s="7"/>
    </row>
    <row r="55" spans="3:22" ht="13.5">
      <c r="C55" s="6" t="s">
        <v>1243</v>
      </c>
      <c r="V55" s="7"/>
    </row>
    <row r="56" spans="3:22" ht="4.5" customHeight="1">
      <c r="C56" s="6"/>
      <c r="V56" s="7"/>
    </row>
    <row r="57" spans="3:22" ht="13.5">
      <c r="C57" s="8" t="s">
        <v>1244</v>
      </c>
      <c r="D57" s="9"/>
      <c r="E57" s="9"/>
      <c r="F57" s="9"/>
      <c r="G57" s="9"/>
      <c r="H57" s="9"/>
      <c r="I57" s="9"/>
      <c r="J57" s="9"/>
      <c r="K57" s="9"/>
      <c r="L57" s="9"/>
      <c r="M57" s="9"/>
      <c r="N57" s="9"/>
      <c r="O57" s="9"/>
      <c r="P57" s="9"/>
      <c r="Q57" s="9"/>
      <c r="R57" s="9"/>
      <c r="S57" s="9"/>
      <c r="T57" s="9"/>
      <c r="U57" s="9"/>
      <c r="V57" s="10"/>
    </row>
    <row r="58" spans="3:22" ht="4.5" customHeight="1">
      <c r="C58" s="6"/>
      <c r="V58" s="7"/>
    </row>
    <row r="59" ht="13.5">
      <c r="C59" s="6" t="s">
        <v>1245</v>
      </c>
    </row>
    <row r="60" ht="4.5" customHeight="1">
      <c r="C60" s="6"/>
    </row>
    <row r="61" spans="3:22" ht="13.5">
      <c r="C61" s="8" t="s">
        <v>1246</v>
      </c>
      <c r="D61" s="9"/>
      <c r="E61" s="9"/>
      <c r="F61" s="9"/>
      <c r="G61" s="9"/>
      <c r="H61" s="9"/>
      <c r="I61" s="9"/>
      <c r="J61" s="9"/>
      <c r="K61" s="9"/>
      <c r="L61" s="9"/>
      <c r="M61" s="9"/>
      <c r="N61" s="9"/>
      <c r="O61" s="9"/>
      <c r="P61" s="9"/>
      <c r="Q61" s="9"/>
      <c r="R61" s="9"/>
      <c r="S61" s="9"/>
      <c r="T61" s="9"/>
      <c r="U61" s="9"/>
      <c r="V61" s="9"/>
    </row>
    <row r="62" ht="4.5" customHeight="1">
      <c r="C62" s="6"/>
    </row>
    <row r="63" spans="3:22" ht="13.5">
      <c r="C63" s="8" t="s">
        <v>1247</v>
      </c>
      <c r="D63" s="9"/>
      <c r="E63" s="9"/>
      <c r="F63" s="9"/>
      <c r="G63" s="9"/>
      <c r="H63" s="9"/>
      <c r="I63" s="9"/>
      <c r="J63" s="9"/>
      <c r="K63" s="9"/>
      <c r="L63" s="9"/>
      <c r="M63" s="9"/>
      <c r="N63" s="9"/>
      <c r="O63" s="9"/>
      <c r="P63" s="9"/>
      <c r="Q63" s="9"/>
      <c r="R63" s="9"/>
      <c r="S63" s="9"/>
      <c r="T63" s="9"/>
      <c r="U63" s="9"/>
      <c r="V63" s="10"/>
    </row>
    <row r="64" spans="3:22" ht="4.5" customHeight="1">
      <c r="C64" s="6"/>
      <c r="V64" s="7"/>
    </row>
    <row r="65" spans="3:22" ht="13.5">
      <c r="C65" s="6" t="s">
        <v>1248</v>
      </c>
      <c r="V65" s="7"/>
    </row>
    <row r="66" spans="3:22" ht="4.5" customHeight="1">
      <c r="C66" s="6"/>
      <c r="V66" s="7"/>
    </row>
    <row r="67" ht="13.5">
      <c r="V67" s="7"/>
    </row>
    <row r="68" spans="3:22" ht="13.5">
      <c r="C68" s="8" t="s">
        <v>1249</v>
      </c>
      <c r="D68" s="10"/>
      <c r="E68" s="10"/>
      <c r="F68" s="10"/>
      <c r="G68" s="10"/>
      <c r="H68" s="10"/>
      <c r="I68" s="10"/>
      <c r="J68" s="10"/>
      <c r="V68" s="7"/>
    </row>
    <row r="69" ht="4.5" customHeight="1"/>
    <row r="71" spans="3:9" ht="13.5">
      <c r="C71" s="6"/>
      <c r="D71" s="6"/>
      <c r="E71" s="6"/>
      <c r="F71" s="6"/>
      <c r="G71" s="6"/>
      <c r="H71" s="6"/>
      <c r="I71" s="6"/>
    </row>
    <row r="72" spans="3:9" ht="3.75" customHeight="1">
      <c r="C72" s="6"/>
      <c r="D72" s="6"/>
      <c r="E72" s="6"/>
      <c r="F72" s="6"/>
      <c r="G72" s="6"/>
      <c r="H72" s="6"/>
      <c r="I72" s="6"/>
    </row>
    <row r="73" spans="3:9" ht="13.5">
      <c r="C73" s="6"/>
      <c r="D73" s="6"/>
      <c r="E73" s="6"/>
      <c r="F73" s="6"/>
      <c r="G73" s="6"/>
      <c r="H73" s="6"/>
      <c r="I73" s="6"/>
    </row>
    <row r="74" spans="3:9" ht="4.5" customHeight="1">
      <c r="C74" s="6"/>
      <c r="D74" s="6"/>
      <c r="E74" s="6"/>
      <c r="F74" s="6"/>
      <c r="G74" s="6"/>
      <c r="H74" s="6"/>
      <c r="I74" s="6"/>
    </row>
    <row r="75" spans="3:9" ht="13.5">
      <c r="C75" s="6"/>
      <c r="D75" s="6"/>
      <c r="E75" s="6"/>
      <c r="F75" s="6"/>
      <c r="G75" s="6"/>
      <c r="H75" s="6"/>
      <c r="I75" s="6"/>
    </row>
    <row r="76" spans="3:9" ht="4.5" customHeight="1">
      <c r="C76" s="6"/>
      <c r="D76" s="6"/>
      <c r="E76" s="6"/>
      <c r="F76" s="6"/>
      <c r="G76" s="6"/>
      <c r="H76" s="6"/>
      <c r="I76" s="6"/>
    </row>
    <row r="77" spans="3:9" ht="13.5">
      <c r="C77" s="6"/>
      <c r="D77" s="6"/>
      <c r="E77" s="6"/>
      <c r="F77" s="6"/>
      <c r="G77" s="6"/>
      <c r="H77" s="6"/>
      <c r="I77" s="6"/>
    </row>
    <row r="78" spans="3:9" ht="4.5" customHeight="1">
      <c r="C78" s="6"/>
      <c r="D78" s="6"/>
      <c r="E78" s="6"/>
      <c r="F78" s="6"/>
      <c r="G78" s="6"/>
      <c r="H78" s="6"/>
      <c r="I78" s="6"/>
    </row>
    <row r="79" spans="3:9" ht="13.5">
      <c r="C79" s="6"/>
      <c r="D79" s="6"/>
      <c r="E79" s="6"/>
      <c r="F79" s="6"/>
      <c r="G79" s="6"/>
      <c r="H79" s="6"/>
      <c r="I79" s="6"/>
    </row>
    <row r="80" spans="3:9" ht="4.5" customHeight="1">
      <c r="C80" s="6"/>
      <c r="D80" s="6"/>
      <c r="E80" s="6"/>
      <c r="F80" s="6"/>
      <c r="G80" s="6"/>
      <c r="H80" s="6"/>
      <c r="I80" s="6"/>
    </row>
    <row r="81" spans="3:9" ht="13.5">
      <c r="C81" s="6"/>
      <c r="D81" s="6"/>
      <c r="E81" s="6"/>
      <c r="F81" s="6"/>
      <c r="G81" s="6"/>
      <c r="H81" s="6"/>
      <c r="I81" s="6"/>
    </row>
    <row r="82" spans="3:9" ht="4.5" customHeight="1">
      <c r="C82" s="6"/>
      <c r="D82" s="6"/>
      <c r="E82" s="6"/>
      <c r="F82" s="6"/>
      <c r="G82" s="6"/>
      <c r="H82" s="6"/>
      <c r="I82" s="6"/>
    </row>
    <row r="83" spans="3:9" ht="13.5">
      <c r="C83" s="6"/>
      <c r="D83" s="6"/>
      <c r="E83" s="6"/>
      <c r="F83" s="6"/>
      <c r="G83" s="6"/>
      <c r="H83" s="6"/>
      <c r="I83" s="6"/>
    </row>
    <row r="84" spans="3:9" ht="4.5" customHeight="1">
      <c r="C84" s="6"/>
      <c r="D84" s="6"/>
      <c r="E84" s="6"/>
      <c r="F84" s="6"/>
      <c r="G84" s="6"/>
      <c r="H84" s="6"/>
      <c r="I84" s="6"/>
    </row>
    <row r="85" spans="3:9" ht="13.5">
      <c r="C85" s="6"/>
      <c r="D85" s="6"/>
      <c r="E85" s="6"/>
      <c r="F85" s="6"/>
      <c r="G85" s="6"/>
      <c r="H85" s="6"/>
      <c r="I85" s="6"/>
    </row>
    <row r="106" spans="1:22" ht="13.5">
      <c r="A106" s="11"/>
      <c r="C106" s="11" t="s">
        <v>1250</v>
      </c>
      <c r="D106" s="11"/>
      <c r="E106" s="11"/>
      <c r="F106" s="11"/>
      <c r="G106" s="11"/>
      <c r="H106" s="11"/>
      <c r="I106" s="11"/>
      <c r="J106" s="11"/>
      <c r="K106" s="11"/>
      <c r="L106" s="11"/>
      <c r="M106" s="11"/>
      <c r="N106" s="11"/>
      <c r="O106" s="11"/>
      <c r="P106" s="11"/>
      <c r="Q106" s="11"/>
      <c r="R106" s="11"/>
      <c r="S106" s="11"/>
      <c r="T106" s="6"/>
      <c r="U106" s="6"/>
      <c r="V106" s="6"/>
    </row>
    <row r="107" spans="1:22" ht="9.75" customHeight="1">
      <c r="A107" s="11"/>
      <c r="C107" s="11"/>
      <c r="D107" s="11"/>
      <c r="E107" s="11"/>
      <c r="F107" s="11"/>
      <c r="G107" s="11"/>
      <c r="H107" s="11"/>
      <c r="I107" s="11"/>
      <c r="J107" s="11"/>
      <c r="K107" s="11"/>
      <c r="L107" s="11"/>
      <c r="M107" s="11"/>
      <c r="N107" s="11"/>
      <c r="O107" s="11"/>
      <c r="P107" s="11"/>
      <c r="Q107" s="11"/>
      <c r="R107" s="11"/>
      <c r="S107" s="11"/>
      <c r="T107" s="6"/>
      <c r="U107" s="6"/>
      <c r="V107" s="6"/>
    </row>
    <row r="108" spans="1:22" ht="13.5">
      <c r="A108" s="11"/>
      <c r="C108" s="11" t="s">
        <v>1251</v>
      </c>
      <c r="D108" s="11"/>
      <c r="E108" s="11"/>
      <c r="F108" s="11"/>
      <c r="G108" s="11"/>
      <c r="H108" s="11"/>
      <c r="I108" s="11"/>
      <c r="J108" s="11"/>
      <c r="K108" s="11"/>
      <c r="L108" s="11"/>
      <c r="M108" s="11"/>
      <c r="N108" s="11"/>
      <c r="O108" s="11"/>
      <c r="P108" s="11"/>
      <c r="Q108" s="11"/>
      <c r="R108" s="11"/>
      <c r="S108" s="11"/>
      <c r="T108" s="6"/>
      <c r="U108" s="6"/>
      <c r="V108" s="6"/>
    </row>
    <row r="109" spans="1:22" ht="9.75" customHeight="1">
      <c r="A109" s="11"/>
      <c r="C109" s="11"/>
      <c r="D109" s="11"/>
      <c r="E109" s="11"/>
      <c r="F109" s="11"/>
      <c r="G109" s="11"/>
      <c r="H109" s="11"/>
      <c r="I109" s="11"/>
      <c r="J109" s="11"/>
      <c r="K109" s="11"/>
      <c r="L109" s="11"/>
      <c r="M109" s="11"/>
      <c r="N109" s="11"/>
      <c r="O109" s="11"/>
      <c r="P109" s="11"/>
      <c r="Q109" s="11"/>
      <c r="R109" s="11"/>
      <c r="S109" s="11"/>
      <c r="T109" s="6"/>
      <c r="U109" s="6"/>
      <c r="V109" s="6"/>
    </row>
    <row r="110" spans="1:22" ht="13.5">
      <c r="A110" s="11"/>
      <c r="C110" s="11"/>
      <c r="D110" s="12" t="s">
        <v>1252</v>
      </c>
      <c r="E110" s="13"/>
      <c r="F110" s="13"/>
      <c r="G110" s="13"/>
      <c r="H110" s="14" t="s">
        <v>1253</v>
      </c>
      <c r="I110" s="13"/>
      <c r="J110" s="13" t="s">
        <v>1254</v>
      </c>
      <c r="K110" s="13"/>
      <c r="L110" s="13"/>
      <c r="M110" s="13"/>
      <c r="N110" s="13"/>
      <c r="O110" s="13"/>
      <c r="P110" s="13"/>
      <c r="Q110" s="13"/>
      <c r="R110" s="13"/>
      <c r="S110" s="11"/>
      <c r="T110" s="6"/>
      <c r="U110" s="6"/>
      <c r="V110" s="6"/>
    </row>
    <row r="111" spans="1:22" ht="7.5" customHeight="1">
      <c r="A111" s="11"/>
      <c r="C111" s="11"/>
      <c r="D111" s="13"/>
      <c r="E111" s="13"/>
      <c r="F111" s="13"/>
      <c r="G111" s="13"/>
      <c r="H111" s="14"/>
      <c r="I111" s="13"/>
      <c r="J111" s="13"/>
      <c r="K111" s="13"/>
      <c r="L111" s="13"/>
      <c r="M111" s="13"/>
      <c r="N111" s="13"/>
      <c r="O111" s="13"/>
      <c r="P111" s="13"/>
      <c r="Q111" s="13"/>
      <c r="R111" s="13"/>
      <c r="S111" s="11"/>
      <c r="T111" s="6"/>
      <c r="U111" s="6"/>
      <c r="V111" s="6"/>
    </row>
    <row r="112" spans="1:22" ht="13.5">
      <c r="A112" s="11"/>
      <c r="C112" s="11"/>
      <c r="D112" s="12" t="s">
        <v>1255</v>
      </c>
      <c r="E112" s="13"/>
      <c r="F112" s="13"/>
      <c r="G112" s="13"/>
      <c r="H112" s="14" t="s">
        <v>1256</v>
      </c>
      <c r="I112" s="13"/>
      <c r="J112" s="13" t="s">
        <v>1257</v>
      </c>
      <c r="K112" s="13"/>
      <c r="L112" s="13"/>
      <c r="M112" s="13"/>
      <c r="N112" s="13"/>
      <c r="O112" s="13"/>
      <c r="P112" s="13"/>
      <c r="Q112" s="13"/>
      <c r="R112" s="13"/>
      <c r="S112" s="11"/>
      <c r="T112" s="6"/>
      <c r="U112" s="6"/>
      <c r="V112" s="6"/>
    </row>
    <row r="113" spans="1:22" ht="7.5" customHeight="1">
      <c r="A113" s="11"/>
      <c r="C113" s="11"/>
      <c r="D113" s="13"/>
      <c r="E113" s="13"/>
      <c r="F113" s="13"/>
      <c r="G113" s="13"/>
      <c r="H113" s="14"/>
      <c r="I113" s="13"/>
      <c r="J113" s="13"/>
      <c r="K113" s="13"/>
      <c r="L113" s="13"/>
      <c r="M113" s="13"/>
      <c r="N113" s="13"/>
      <c r="O113" s="13"/>
      <c r="P113" s="13"/>
      <c r="Q113" s="13"/>
      <c r="R113" s="13"/>
      <c r="S113" s="11"/>
      <c r="T113" s="6"/>
      <c r="U113" s="6"/>
      <c r="V113" s="6"/>
    </row>
    <row r="114" spans="1:22" ht="13.5">
      <c r="A114" s="11"/>
      <c r="C114" s="11"/>
      <c r="D114" s="13" t="s">
        <v>1258</v>
      </c>
      <c r="E114" s="13"/>
      <c r="F114" s="13"/>
      <c r="G114" s="13"/>
      <c r="H114" s="14" t="s">
        <v>1256</v>
      </c>
      <c r="I114" s="13"/>
      <c r="J114" s="13" t="s">
        <v>1259</v>
      </c>
      <c r="K114" s="13"/>
      <c r="L114" s="13"/>
      <c r="M114" s="13"/>
      <c r="N114" s="13"/>
      <c r="O114" s="13"/>
      <c r="P114" s="13"/>
      <c r="Q114" s="13"/>
      <c r="R114" s="13"/>
      <c r="S114" s="11"/>
      <c r="T114" s="6"/>
      <c r="U114" s="6"/>
      <c r="V114" s="6"/>
    </row>
    <row r="115" spans="1:22" ht="7.5" customHeight="1">
      <c r="A115" s="11"/>
      <c r="C115" s="11"/>
      <c r="D115" s="13"/>
      <c r="E115" s="13"/>
      <c r="F115" s="13"/>
      <c r="G115" s="13"/>
      <c r="H115" s="14"/>
      <c r="I115" s="13"/>
      <c r="J115" s="13"/>
      <c r="K115" s="13"/>
      <c r="L115" s="13"/>
      <c r="M115" s="13"/>
      <c r="N115" s="13"/>
      <c r="O115" s="13"/>
      <c r="P115" s="13"/>
      <c r="Q115" s="13"/>
      <c r="R115" s="13"/>
      <c r="S115" s="11"/>
      <c r="T115" s="6"/>
      <c r="U115" s="6"/>
      <c r="V115" s="6"/>
    </row>
    <row r="116" spans="1:22" ht="13.5">
      <c r="A116" s="11"/>
      <c r="C116" s="11"/>
      <c r="D116" s="13" t="s">
        <v>1260</v>
      </c>
      <c r="E116" s="13"/>
      <c r="F116" s="13"/>
      <c r="G116" s="13"/>
      <c r="H116" s="14" t="s">
        <v>1256</v>
      </c>
      <c r="I116" s="13"/>
      <c r="J116" s="13" t="s">
        <v>1261</v>
      </c>
      <c r="K116" s="13"/>
      <c r="L116" s="13"/>
      <c r="M116" s="13"/>
      <c r="N116" s="13"/>
      <c r="O116" s="13"/>
      <c r="P116" s="13"/>
      <c r="Q116" s="13"/>
      <c r="R116" s="13"/>
      <c r="S116" s="11"/>
      <c r="T116" s="6"/>
      <c r="U116" s="6"/>
      <c r="V116" s="6"/>
    </row>
    <row r="117" spans="1:22" ht="13.5">
      <c r="A117" s="11"/>
      <c r="B117" s="11"/>
      <c r="C117" s="11"/>
      <c r="D117" s="11"/>
      <c r="E117" s="11"/>
      <c r="F117" s="11"/>
      <c r="G117" s="15"/>
      <c r="H117" s="11"/>
      <c r="I117" s="11"/>
      <c r="J117" s="11"/>
      <c r="K117" s="11"/>
      <c r="L117" s="11"/>
      <c r="M117" s="11"/>
      <c r="N117" s="11"/>
      <c r="O117" s="11"/>
      <c r="P117" s="11"/>
      <c r="Q117" s="11"/>
      <c r="R117" s="11"/>
      <c r="S117" s="11"/>
      <c r="T117" s="6"/>
      <c r="U117" s="6"/>
      <c r="V117" s="6"/>
    </row>
    <row r="118" spans="1:22" ht="13.5">
      <c r="A118" s="6"/>
      <c r="B118" s="6"/>
      <c r="C118" s="6"/>
      <c r="D118" s="6"/>
      <c r="E118" s="6"/>
      <c r="F118" s="6"/>
      <c r="G118" s="6"/>
      <c r="H118" s="6"/>
      <c r="I118" s="6"/>
      <c r="J118" s="6"/>
      <c r="K118" s="6"/>
      <c r="L118" s="6"/>
      <c r="M118" s="6"/>
      <c r="N118" s="6"/>
      <c r="O118" s="6"/>
      <c r="P118" s="6"/>
      <c r="Q118" s="6"/>
      <c r="R118" s="6"/>
      <c r="S118" s="6"/>
      <c r="T118" s="6"/>
      <c r="U118" s="6"/>
      <c r="V118" s="6"/>
    </row>
    <row r="119" spans="1:22" ht="6.75" customHeight="1">
      <c r="A119" s="6"/>
      <c r="B119" s="6"/>
      <c r="C119" s="6"/>
      <c r="D119" s="6"/>
      <c r="E119" s="6"/>
      <c r="F119" s="6"/>
      <c r="G119" s="6"/>
      <c r="H119" s="6"/>
      <c r="I119" s="6"/>
      <c r="J119" s="6"/>
      <c r="K119" s="6"/>
      <c r="L119" s="6"/>
      <c r="M119" s="6"/>
      <c r="N119" s="6"/>
      <c r="O119" s="6"/>
      <c r="P119" s="6"/>
      <c r="Q119" s="6"/>
      <c r="R119" s="6"/>
      <c r="S119" s="6"/>
      <c r="T119" s="6"/>
      <c r="U119" s="6"/>
      <c r="V119" s="6"/>
    </row>
    <row r="120" spans="1:22" ht="13.5">
      <c r="A120" s="6"/>
      <c r="B120" s="6"/>
      <c r="C120" s="6"/>
      <c r="D120" s="6"/>
      <c r="E120" s="6"/>
      <c r="F120" s="6"/>
      <c r="G120" s="6"/>
      <c r="H120" s="16"/>
      <c r="I120" s="16"/>
      <c r="J120" s="6"/>
      <c r="K120" s="6"/>
      <c r="L120" s="6"/>
      <c r="M120" s="6"/>
      <c r="N120" s="6"/>
      <c r="O120" s="6"/>
      <c r="P120" s="6"/>
      <c r="Q120" s="6"/>
      <c r="R120" s="6"/>
      <c r="S120" s="6"/>
      <c r="T120" s="6"/>
      <c r="U120" s="6"/>
      <c r="V120" s="6"/>
    </row>
    <row r="121" spans="1:22" ht="13.5">
      <c r="A121" s="6"/>
      <c r="B121" s="6"/>
      <c r="C121" s="6"/>
      <c r="D121" s="6"/>
      <c r="E121" s="6"/>
      <c r="F121" s="6"/>
      <c r="G121" s="6"/>
      <c r="H121" s="6"/>
      <c r="I121" s="6"/>
      <c r="J121" s="6"/>
      <c r="K121" s="6"/>
      <c r="L121" s="6"/>
      <c r="M121" s="6"/>
      <c r="N121" s="6"/>
      <c r="O121" s="6"/>
      <c r="P121" s="6"/>
      <c r="Q121" s="6"/>
      <c r="R121" s="6"/>
      <c r="S121" s="6"/>
      <c r="T121" s="6"/>
      <c r="U121" s="6"/>
      <c r="V121" s="6"/>
    </row>
  </sheetData>
  <sheetProtection/>
  <mergeCells count="2">
    <mergeCell ref="E4:S8"/>
    <mergeCell ref="I11:O12"/>
  </mergeCells>
  <printOptions horizontalCentered="1"/>
  <pageMargins left="0.7874015748031497" right="0.7874015748031497" top="0.7874015748031497" bottom="0.5905511811023623" header="0.5118110236220472" footer="0.31496062992125984"/>
  <pageSetup firstPageNumber="1" useFirstPageNumber="1" horizontalDpi="600" verticalDpi="600" orientation="portrait" paperSize="9" r:id="rId2"/>
  <rowBreaks count="1" manualBreakCount="1">
    <brk id="69" max="255" man="1"/>
  </rowBreaks>
  <drawing r:id="rId1"/>
</worksheet>
</file>

<file path=xl/worksheets/sheet3.xml><?xml version="1.0" encoding="utf-8"?>
<worksheet xmlns="http://schemas.openxmlformats.org/spreadsheetml/2006/main" xmlns:r="http://schemas.openxmlformats.org/officeDocument/2006/relationships">
  <dimension ref="A1:AS241"/>
  <sheetViews>
    <sheetView view="pageBreakPreview" zoomScale="75" zoomScaleNormal="75" zoomScaleSheetLayoutView="75" zoomScalePageLayoutView="0" workbookViewId="0" topLeftCell="A217">
      <selection activeCell="AA241" sqref="AA241"/>
    </sheetView>
  </sheetViews>
  <sheetFormatPr defaultColWidth="9.00390625" defaultRowHeight="16.5" customHeight="1"/>
  <cols>
    <col min="1" max="1" width="4.625" style="10" customWidth="1"/>
    <col min="2" max="2" width="7.625" style="10" customWidth="1"/>
    <col min="3" max="3" width="30.625" style="10" customWidth="1"/>
    <col min="4" max="10" width="2.375" style="10" customWidth="1"/>
    <col min="11" max="16" width="2.375" style="18" customWidth="1"/>
    <col min="17" max="20" width="2.375" style="10" customWidth="1"/>
    <col min="21" max="22" width="2.375" style="19" customWidth="1"/>
    <col min="23" max="27" width="2.375" style="10" customWidth="1"/>
    <col min="28" max="29" width="2.375" style="19" customWidth="1"/>
    <col min="30" max="42" width="2.375" style="10" customWidth="1"/>
    <col min="43" max="44" width="8.625" style="10" customWidth="1"/>
    <col min="45" max="45" width="2.75390625" style="10" customWidth="1"/>
    <col min="46" max="16384" width="9.00390625" style="10" customWidth="1"/>
  </cols>
  <sheetData>
    <row r="1" ht="16.5" customHeight="1">
      <c r="A1" s="17" t="s">
        <v>1262</v>
      </c>
    </row>
    <row r="2" ht="16.5" customHeight="1">
      <c r="A2" s="20" t="s">
        <v>1263</v>
      </c>
    </row>
    <row r="4" spans="1:45" ht="16.5" customHeight="1">
      <c r="A4" s="21" t="s">
        <v>937</v>
      </c>
      <c r="B4" s="22"/>
      <c r="C4" s="23" t="s">
        <v>1265</v>
      </c>
      <c r="D4" s="24"/>
      <c r="E4" s="25"/>
      <c r="F4" s="25"/>
      <c r="G4" s="25"/>
      <c r="H4" s="25"/>
      <c r="I4" s="25"/>
      <c r="J4" s="25"/>
      <c r="K4" s="26"/>
      <c r="L4" s="26"/>
      <c r="M4" s="26"/>
      <c r="N4" s="26"/>
      <c r="O4" s="26"/>
      <c r="P4" s="26"/>
      <c r="Q4" s="25"/>
      <c r="R4" s="25"/>
      <c r="S4" s="25"/>
      <c r="T4" s="27" t="s">
        <v>1266</v>
      </c>
      <c r="U4" s="28"/>
      <c r="V4" s="28"/>
      <c r="W4" s="25"/>
      <c r="X4" s="25"/>
      <c r="Y4" s="25"/>
      <c r="Z4" s="25"/>
      <c r="AA4" s="25"/>
      <c r="AB4" s="28"/>
      <c r="AC4" s="28"/>
      <c r="AD4" s="25"/>
      <c r="AE4" s="25"/>
      <c r="AF4" s="25"/>
      <c r="AG4" s="25"/>
      <c r="AH4" s="25"/>
      <c r="AI4" s="25"/>
      <c r="AJ4" s="25"/>
      <c r="AK4" s="25"/>
      <c r="AL4" s="25"/>
      <c r="AM4" s="25"/>
      <c r="AN4" s="25"/>
      <c r="AO4" s="25"/>
      <c r="AP4" s="25"/>
      <c r="AQ4" s="29" t="s">
        <v>1267</v>
      </c>
      <c r="AR4" s="29" t="s">
        <v>1268</v>
      </c>
      <c r="AS4" s="30"/>
    </row>
    <row r="5" spans="1:45" ht="16.5" customHeight="1">
      <c r="A5" s="31" t="s">
        <v>1269</v>
      </c>
      <c r="B5" s="32" t="s">
        <v>1270</v>
      </c>
      <c r="C5" s="33"/>
      <c r="D5" s="34"/>
      <c r="E5" s="35"/>
      <c r="F5" s="35"/>
      <c r="G5" s="35"/>
      <c r="H5" s="35"/>
      <c r="I5" s="35"/>
      <c r="J5" s="35"/>
      <c r="K5" s="36"/>
      <c r="L5" s="36"/>
      <c r="M5" s="36"/>
      <c r="N5" s="36"/>
      <c r="O5" s="36"/>
      <c r="P5" s="36"/>
      <c r="Q5" s="35"/>
      <c r="R5" s="35"/>
      <c r="S5" s="35"/>
      <c r="T5" s="35"/>
      <c r="U5" s="37"/>
      <c r="V5" s="37"/>
      <c r="W5" s="35"/>
      <c r="X5" s="35"/>
      <c r="Y5" s="35"/>
      <c r="Z5" s="35"/>
      <c r="AA5" s="35"/>
      <c r="AB5" s="37"/>
      <c r="AC5" s="37"/>
      <c r="AD5" s="35"/>
      <c r="AE5" s="35"/>
      <c r="AF5" s="35"/>
      <c r="AG5" s="35"/>
      <c r="AH5" s="35"/>
      <c r="AI5" s="35"/>
      <c r="AJ5" s="35"/>
      <c r="AK5" s="35"/>
      <c r="AL5" s="35"/>
      <c r="AM5" s="35"/>
      <c r="AN5" s="35"/>
      <c r="AO5" s="35"/>
      <c r="AP5" s="35"/>
      <c r="AQ5" s="38" t="s">
        <v>1271</v>
      </c>
      <c r="AR5" s="38" t="s">
        <v>1272</v>
      </c>
      <c r="AS5" s="30"/>
    </row>
    <row r="6" spans="1:44" ht="16.5" customHeight="1">
      <c r="A6" s="39">
        <v>11</v>
      </c>
      <c r="B6" s="40">
        <v>1111</v>
      </c>
      <c r="C6" s="41" t="s">
        <v>1273</v>
      </c>
      <c r="D6" s="333" t="s">
        <v>1274</v>
      </c>
      <c r="E6" s="42" t="s">
        <v>1275</v>
      </c>
      <c r="F6" s="26"/>
      <c r="G6" s="26"/>
      <c r="H6" s="26"/>
      <c r="I6" s="26"/>
      <c r="J6" s="26"/>
      <c r="K6" s="26"/>
      <c r="L6" s="26"/>
      <c r="M6" s="26"/>
      <c r="N6" s="26"/>
      <c r="O6" s="26"/>
      <c r="P6" s="26"/>
      <c r="Q6" s="42"/>
      <c r="R6" s="26"/>
      <c r="S6" s="26"/>
      <c r="T6" s="26"/>
      <c r="U6" s="43"/>
      <c r="V6" s="43"/>
      <c r="W6" s="44"/>
      <c r="X6" s="42"/>
      <c r="Y6" s="26"/>
      <c r="Z6" s="26"/>
      <c r="AA6" s="26"/>
      <c r="AB6" s="43"/>
      <c r="AC6" s="43"/>
      <c r="AD6" s="44"/>
      <c r="AE6" s="18"/>
      <c r="AF6" s="18"/>
      <c r="AG6" s="18"/>
      <c r="AH6" s="18"/>
      <c r="AI6" s="18"/>
      <c r="AJ6" s="18"/>
      <c r="AK6" s="18"/>
      <c r="AL6" s="26"/>
      <c r="AM6" s="26"/>
      <c r="AN6" s="26"/>
      <c r="AO6" s="26"/>
      <c r="AP6" s="44"/>
      <c r="AQ6" s="45">
        <f>ROUND(K7,0)</f>
        <v>254</v>
      </c>
      <c r="AR6" s="46" t="s">
        <v>1276</v>
      </c>
    </row>
    <row r="7" spans="1:44" ht="16.5" customHeight="1">
      <c r="A7" s="39">
        <v>11</v>
      </c>
      <c r="B7" s="39">
        <v>1112</v>
      </c>
      <c r="C7" s="41" t="s">
        <v>1277</v>
      </c>
      <c r="D7" s="322"/>
      <c r="E7" s="47"/>
      <c r="F7" s="48"/>
      <c r="G7" s="48"/>
      <c r="H7" s="48"/>
      <c r="I7" s="48"/>
      <c r="J7" s="48"/>
      <c r="K7" s="299">
        <v>254</v>
      </c>
      <c r="L7" s="299"/>
      <c r="M7" s="48" t="s">
        <v>1278</v>
      </c>
      <c r="N7" s="48"/>
      <c r="O7" s="48"/>
      <c r="P7" s="48"/>
      <c r="Q7" s="47"/>
      <c r="R7" s="48"/>
      <c r="S7" s="48"/>
      <c r="T7" s="48"/>
      <c r="U7" s="50"/>
      <c r="V7" s="50"/>
      <c r="W7" s="51"/>
      <c r="X7" s="47"/>
      <c r="Y7" s="48"/>
      <c r="AC7" s="50"/>
      <c r="AD7" s="51"/>
      <c r="AE7" s="52" t="s">
        <v>1279</v>
      </c>
      <c r="AF7" s="52"/>
      <c r="AG7" s="52"/>
      <c r="AH7" s="52"/>
      <c r="AI7" s="52"/>
      <c r="AJ7" s="300">
        <v>0.25</v>
      </c>
      <c r="AK7" s="298"/>
      <c r="AL7" s="55" t="s">
        <v>1280</v>
      </c>
      <c r="AM7" s="56"/>
      <c r="AN7" s="56"/>
      <c r="AO7" s="56"/>
      <c r="AP7" s="57"/>
      <c r="AQ7" s="58">
        <f>ROUND(K7*(1+AJ7),0)</f>
        <v>318</v>
      </c>
      <c r="AR7" s="59"/>
    </row>
    <row r="8" spans="1:44" ht="16.5" customHeight="1">
      <c r="A8" s="39">
        <v>11</v>
      </c>
      <c r="B8" s="39">
        <v>1113</v>
      </c>
      <c r="C8" s="41" t="s">
        <v>1281</v>
      </c>
      <c r="D8" s="322"/>
      <c r="E8" s="47"/>
      <c r="F8" s="48"/>
      <c r="G8" s="48"/>
      <c r="H8" s="48"/>
      <c r="I8" s="48"/>
      <c r="J8" s="48"/>
      <c r="K8" s="48"/>
      <c r="L8" s="48"/>
      <c r="M8" s="48"/>
      <c r="N8" s="48"/>
      <c r="O8" s="48"/>
      <c r="P8" s="48"/>
      <c r="Q8" s="47"/>
      <c r="R8" s="48"/>
      <c r="S8" s="48"/>
      <c r="T8" s="48"/>
      <c r="U8" s="50"/>
      <c r="V8" s="50"/>
      <c r="W8" s="51"/>
      <c r="X8" s="60"/>
      <c r="Y8" s="36"/>
      <c r="Z8" s="36"/>
      <c r="AA8" s="36"/>
      <c r="AB8" s="61"/>
      <c r="AC8" s="61"/>
      <c r="AD8" s="62"/>
      <c r="AE8" s="52" t="s">
        <v>1282</v>
      </c>
      <c r="AF8" s="52"/>
      <c r="AG8" s="52"/>
      <c r="AH8" s="52"/>
      <c r="AI8" s="52"/>
      <c r="AJ8" s="300">
        <v>0.5</v>
      </c>
      <c r="AK8" s="298"/>
      <c r="AL8" s="55" t="s">
        <v>938</v>
      </c>
      <c r="AM8" s="55"/>
      <c r="AN8" s="55"/>
      <c r="AO8" s="55"/>
      <c r="AP8" s="63"/>
      <c r="AQ8" s="58">
        <f>ROUND(K7*(1+AJ8),0)</f>
        <v>381</v>
      </c>
      <c r="AR8" s="59"/>
    </row>
    <row r="9" spans="1:44" ht="16.5" customHeight="1">
      <c r="A9" s="39">
        <v>11</v>
      </c>
      <c r="B9" s="39">
        <v>1121</v>
      </c>
      <c r="C9" s="41" t="s">
        <v>1283</v>
      </c>
      <c r="D9" s="322"/>
      <c r="E9" s="47"/>
      <c r="F9" s="48"/>
      <c r="G9" s="48"/>
      <c r="H9" s="48"/>
      <c r="I9" s="48"/>
      <c r="J9" s="48"/>
      <c r="K9" s="48"/>
      <c r="L9" s="48"/>
      <c r="M9" s="48"/>
      <c r="N9" s="48"/>
      <c r="O9" s="48"/>
      <c r="P9" s="48"/>
      <c r="Q9" s="47"/>
      <c r="R9" s="48"/>
      <c r="S9" s="48"/>
      <c r="T9" s="48"/>
      <c r="U9" s="50"/>
      <c r="V9" s="50"/>
      <c r="W9" s="51"/>
      <c r="X9" s="47" t="s">
        <v>1284</v>
      </c>
      <c r="Y9" s="48"/>
      <c r="Z9" s="48"/>
      <c r="AA9" s="48"/>
      <c r="AB9" s="50"/>
      <c r="AC9" s="50"/>
      <c r="AD9" s="51"/>
      <c r="AE9" s="18"/>
      <c r="AF9" s="18"/>
      <c r="AG9" s="18"/>
      <c r="AH9" s="18"/>
      <c r="AI9" s="18"/>
      <c r="AJ9" s="8"/>
      <c r="AK9" s="8"/>
      <c r="AL9" s="26"/>
      <c r="AM9" s="26"/>
      <c r="AN9" s="26"/>
      <c r="AO9" s="26"/>
      <c r="AP9" s="44"/>
      <c r="AQ9" s="45">
        <f>ROUND(K7*AB10,0)</f>
        <v>508</v>
      </c>
      <c r="AR9" s="59"/>
    </row>
    <row r="10" spans="1:44" ht="16.5" customHeight="1">
      <c r="A10" s="39">
        <v>11</v>
      </c>
      <c r="B10" s="39">
        <v>1122</v>
      </c>
      <c r="C10" s="41" t="s">
        <v>1285</v>
      </c>
      <c r="D10" s="322"/>
      <c r="E10" s="47"/>
      <c r="F10" s="48"/>
      <c r="G10" s="48"/>
      <c r="H10" s="48"/>
      <c r="I10" s="48"/>
      <c r="J10" s="48"/>
      <c r="K10" s="48"/>
      <c r="L10" s="48"/>
      <c r="M10" s="48"/>
      <c r="N10" s="48"/>
      <c r="O10" s="48"/>
      <c r="P10" s="48"/>
      <c r="Q10" s="47"/>
      <c r="R10" s="48"/>
      <c r="S10" s="48"/>
      <c r="T10" s="48"/>
      <c r="U10" s="50"/>
      <c r="V10" s="50"/>
      <c r="W10" s="51"/>
      <c r="X10" s="47"/>
      <c r="Y10" s="48"/>
      <c r="Z10" s="48"/>
      <c r="AA10" s="50" t="s">
        <v>893</v>
      </c>
      <c r="AB10" s="313">
        <v>2</v>
      </c>
      <c r="AC10" s="299"/>
      <c r="AD10" s="65"/>
      <c r="AE10" s="52" t="s">
        <v>1279</v>
      </c>
      <c r="AF10" s="52"/>
      <c r="AG10" s="52"/>
      <c r="AH10" s="52"/>
      <c r="AI10" s="52"/>
      <c r="AJ10" s="300">
        <f>$AJ$7</f>
        <v>0.25</v>
      </c>
      <c r="AK10" s="298"/>
      <c r="AL10" s="55" t="s">
        <v>756</v>
      </c>
      <c r="AM10" s="55"/>
      <c r="AN10" s="55"/>
      <c r="AO10" s="55"/>
      <c r="AP10" s="63"/>
      <c r="AQ10" s="58">
        <f>ROUND(ROUND(K7*AB10,0)*(1+AJ10),0)</f>
        <v>635</v>
      </c>
      <c r="AR10" s="59"/>
    </row>
    <row r="11" spans="1:44" ht="16.5" customHeight="1">
      <c r="A11" s="39">
        <v>11</v>
      </c>
      <c r="B11" s="39">
        <v>1123</v>
      </c>
      <c r="C11" s="41" t="s">
        <v>1286</v>
      </c>
      <c r="D11" s="322"/>
      <c r="E11" s="47"/>
      <c r="F11" s="48"/>
      <c r="G11" s="48"/>
      <c r="H11" s="48"/>
      <c r="I11" s="48"/>
      <c r="J11" s="48"/>
      <c r="K11" s="48"/>
      <c r="L11" s="48"/>
      <c r="M11" s="48"/>
      <c r="N11" s="36"/>
      <c r="O11" s="36"/>
      <c r="P11" s="62"/>
      <c r="Q11" s="60"/>
      <c r="R11" s="36"/>
      <c r="S11" s="36"/>
      <c r="T11" s="36"/>
      <c r="U11" s="61"/>
      <c r="V11" s="61"/>
      <c r="W11" s="62"/>
      <c r="X11" s="60"/>
      <c r="Y11" s="36"/>
      <c r="Z11" s="36"/>
      <c r="AA11" s="36"/>
      <c r="AB11" s="61"/>
      <c r="AC11" s="66"/>
      <c r="AD11" s="67"/>
      <c r="AE11" s="52" t="s">
        <v>1282</v>
      </c>
      <c r="AF11" s="52"/>
      <c r="AG11" s="52"/>
      <c r="AH11" s="52"/>
      <c r="AI11" s="52"/>
      <c r="AJ11" s="300">
        <f>$AJ$8</f>
        <v>0.5</v>
      </c>
      <c r="AK11" s="298"/>
      <c r="AL11" s="55" t="s">
        <v>938</v>
      </c>
      <c r="AM11" s="55"/>
      <c r="AN11" s="55"/>
      <c r="AO11" s="55"/>
      <c r="AP11" s="63"/>
      <c r="AQ11" s="58">
        <f>ROUND(ROUND(K7*AB10,0)*(1+AJ11),0)</f>
        <v>762</v>
      </c>
      <c r="AR11" s="59"/>
    </row>
    <row r="12" spans="1:44" ht="16.5" customHeight="1">
      <c r="A12" s="39">
        <v>11</v>
      </c>
      <c r="B12" s="39">
        <v>4111</v>
      </c>
      <c r="C12" s="41" t="s">
        <v>1287</v>
      </c>
      <c r="D12" s="18"/>
      <c r="E12" s="326" t="s">
        <v>1288</v>
      </c>
      <c r="F12" s="327"/>
      <c r="G12" s="327"/>
      <c r="H12" s="327"/>
      <c r="I12" s="328"/>
      <c r="J12" s="26" t="s">
        <v>1289</v>
      </c>
      <c r="K12" s="26"/>
      <c r="L12" s="26"/>
      <c r="M12" s="26"/>
      <c r="N12" s="48"/>
      <c r="O12" s="48"/>
      <c r="P12" s="48"/>
      <c r="Q12" s="47"/>
      <c r="R12" s="48"/>
      <c r="S12" s="48"/>
      <c r="T12" s="48"/>
      <c r="U12" s="50"/>
      <c r="V12" s="50"/>
      <c r="W12" s="51"/>
      <c r="X12" s="42"/>
      <c r="Y12" s="26"/>
      <c r="Z12" s="26"/>
      <c r="AA12" s="26"/>
      <c r="AB12" s="43"/>
      <c r="AC12" s="43"/>
      <c r="AD12" s="44"/>
      <c r="AE12" s="18"/>
      <c r="AF12" s="18"/>
      <c r="AG12" s="18"/>
      <c r="AH12" s="18"/>
      <c r="AI12" s="18"/>
      <c r="AJ12" s="18"/>
      <c r="AK12" s="18"/>
      <c r="AL12" s="26"/>
      <c r="AM12" s="26"/>
      <c r="AN12" s="26"/>
      <c r="AO12" s="26"/>
      <c r="AP12" s="44"/>
      <c r="AQ12" s="58">
        <f>ROUND(F15+K15*M15,0)</f>
        <v>337</v>
      </c>
      <c r="AR12" s="59"/>
    </row>
    <row r="13" spans="1:44" ht="16.5" customHeight="1">
      <c r="A13" s="39">
        <v>11</v>
      </c>
      <c r="B13" s="39">
        <v>4112</v>
      </c>
      <c r="C13" s="41" t="s">
        <v>1290</v>
      </c>
      <c r="D13" s="18"/>
      <c r="E13" s="329"/>
      <c r="F13" s="330"/>
      <c r="G13" s="330"/>
      <c r="H13" s="330"/>
      <c r="I13" s="331"/>
      <c r="J13" s="48" t="s">
        <v>1291</v>
      </c>
      <c r="K13" s="48"/>
      <c r="L13" s="48"/>
      <c r="M13" s="48"/>
      <c r="N13" s="48"/>
      <c r="O13" s="48"/>
      <c r="P13" s="48"/>
      <c r="Q13" s="47"/>
      <c r="R13" s="48"/>
      <c r="S13" s="48"/>
      <c r="T13" s="48"/>
      <c r="U13" s="50"/>
      <c r="V13" s="50"/>
      <c r="W13" s="51"/>
      <c r="X13" s="47"/>
      <c r="Y13" s="48"/>
      <c r="Z13" s="48"/>
      <c r="AA13" s="48"/>
      <c r="AB13" s="50"/>
      <c r="AC13" s="50"/>
      <c r="AD13" s="51"/>
      <c r="AE13" s="52" t="s">
        <v>1279</v>
      </c>
      <c r="AF13" s="52"/>
      <c r="AG13" s="52"/>
      <c r="AH13" s="52"/>
      <c r="AI13" s="52"/>
      <c r="AJ13" s="300">
        <f>$AJ$7</f>
        <v>0.25</v>
      </c>
      <c r="AK13" s="298"/>
      <c r="AL13" s="55" t="s">
        <v>1280</v>
      </c>
      <c r="AM13" s="56"/>
      <c r="AN13" s="56"/>
      <c r="AO13" s="56"/>
      <c r="AP13" s="57"/>
      <c r="AQ13" s="58">
        <f>ROUND((F15+K15*M15)*(1+AJ13),0)</f>
        <v>421</v>
      </c>
      <c r="AR13" s="59"/>
    </row>
    <row r="14" spans="1:44" ht="16.5" customHeight="1">
      <c r="A14" s="39">
        <v>11</v>
      </c>
      <c r="B14" s="39">
        <v>4113</v>
      </c>
      <c r="C14" s="41" t="s">
        <v>1292</v>
      </c>
      <c r="D14" s="18"/>
      <c r="E14" s="329"/>
      <c r="F14" s="330"/>
      <c r="G14" s="330"/>
      <c r="H14" s="330"/>
      <c r="I14" s="331"/>
      <c r="J14" s="69"/>
      <c r="K14" s="48"/>
      <c r="L14" s="48"/>
      <c r="M14" s="48"/>
      <c r="N14" s="48"/>
      <c r="O14" s="48"/>
      <c r="P14" s="48"/>
      <c r="Q14" s="47"/>
      <c r="R14" s="48"/>
      <c r="S14" s="48"/>
      <c r="T14" s="48"/>
      <c r="U14" s="50"/>
      <c r="V14" s="50"/>
      <c r="W14" s="51"/>
      <c r="X14" s="60"/>
      <c r="Y14" s="36"/>
      <c r="Z14" s="36"/>
      <c r="AA14" s="36"/>
      <c r="AB14" s="61"/>
      <c r="AC14" s="61"/>
      <c r="AD14" s="62"/>
      <c r="AE14" s="52" t="s">
        <v>1282</v>
      </c>
      <c r="AF14" s="52"/>
      <c r="AG14" s="52"/>
      <c r="AH14" s="52"/>
      <c r="AI14" s="52"/>
      <c r="AJ14" s="300">
        <f>$AJ$8</f>
        <v>0.5</v>
      </c>
      <c r="AK14" s="298"/>
      <c r="AL14" s="55" t="s">
        <v>938</v>
      </c>
      <c r="AM14" s="55"/>
      <c r="AN14" s="55"/>
      <c r="AO14" s="55"/>
      <c r="AP14" s="63"/>
      <c r="AQ14" s="58">
        <f>ROUND((F15+K15*M15)*(1+AJ14),0)</f>
        <v>506</v>
      </c>
      <c r="AR14" s="59"/>
    </row>
    <row r="15" spans="1:44" ht="16.5" customHeight="1">
      <c r="A15" s="39">
        <v>11</v>
      </c>
      <c r="B15" s="39">
        <v>4121</v>
      </c>
      <c r="C15" s="41" t="s">
        <v>1293</v>
      </c>
      <c r="D15" s="18"/>
      <c r="E15" s="47"/>
      <c r="F15" s="339">
        <f>K7</f>
        <v>254</v>
      </c>
      <c r="G15" s="339"/>
      <c r="H15" s="70" t="s">
        <v>1278</v>
      </c>
      <c r="I15" s="71"/>
      <c r="J15" s="16" t="s">
        <v>896</v>
      </c>
      <c r="K15" s="16">
        <v>1</v>
      </c>
      <c r="L15" s="16" t="s">
        <v>893</v>
      </c>
      <c r="M15" s="299">
        <v>83</v>
      </c>
      <c r="N15" s="299"/>
      <c r="O15" s="48" t="s">
        <v>1278</v>
      </c>
      <c r="P15" s="48"/>
      <c r="Q15" s="47"/>
      <c r="R15" s="48"/>
      <c r="S15" s="48"/>
      <c r="T15" s="48"/>
      <c r="U15" s="50"/>
      <c r="V15" s="50"/>
      <c r="W15" s="51"/>
      <c r="X15" s="47" t="s">
        <v>1284</v>
      </c>
      <c r="Y15" s="48"/>
      <c r="Z15" s="48"/>
      <c r="AA15" s="48"/>
      <c r="AB15" s="50"/>
      <c r="AC15" s="50"/>
      <c r="AD15" s="51"/>
      <c r="AE15" s="18"/>
      <c r="AF15" s="18"/>
      <c r="AG15" s="18"/>
      <c r="AH15" s="18"/>
      <c r="AI15" s="18"/>
      <c r="AJ15" s="8"/>
      <c r="AK15" s="8"/>
      <c r="AL15" s="26"/>
      <c r="AM15" s="26"/>
      <c r="AN15" s="26"/>
      <c r="AO15" s="26"/>
      <c r="AP15" s="44"/>
      <c r="AQ15" s="58">
        <f>ROUND((F15+K15*M15)*AB16,0)</f>
        <v>674</v>
      </c>
      <c r="AR15" s="59"/>
    </row>
    <row r="16" spans="1:44" ht="16.5" customHeight="1">
      <c r="A16" s="39">
        <v>11</v>
      </c>
      <c r="B16" s="39">
        <v>4122</v>
      </c>
      <c r="C16" s="41" t="s">
        <v>1295</v>
      </c>
      <c r="D16" s="18"/>
      <c r="E16" s="47"/>
      <c r="F16" s="30"/>
      <c r="G16" s="30"/>
      <c r="H16" s="72"/>
      <c r="I16" s="71"/>
      <c r="J16" s="72"/>
      <c r="K16" s="48"/>
      <c r="L16" s="48"/>
      <c r="M16" s="48"/>
      <c r="N16" s="48"/>
      <c r="O16" s="48"/>
      <c r="P16" s="48"/>
      <c r="Q16" s="47"/>
      <c r="R16" s="48"/>
      <c r="S16" s="48"/>
      <c r="T16" s="48"/>
      <c r="U16" s="50"/>
      <c r="V16" s="50"/>
      <c r="W16" s="51"/>
      <c r="X16" s="47"/>
      <c r="Y16" s="48"/>
      <c r="Z16" s="30"/>
      <c r="AA16" s="50" t="s">
        <v>893</v>
      </c>
      <c r="AB16" s="313">
        <f>$AB$10</f>
        <v>2</v>
      </c>
      <c r="AC16" s="299"/>
      <c r="AD16" s="65"/>
      <c r="AE16" s="52" t="s">
        <v>1279</v>
      </c>
      <c r="AF16" s="52"/>
      <c r="AG16" s="52"/>
      <c r="AH16" s="52"/>
      <c r="AI16" s="52"/>
      <c r="AJ16" s="300">
        <f>$AJ$7</f>
        <v>0.25</v>
      </c>
      <c r="AK16" s="298"/>
      <c r="AL16" s="55" t="s">
        <v>756</v>
      </c>
      <c r="AM16" s="55"/>
      <c r="AN16" s="55"/>
      <c r="AO16" s="55"/>
      <c r="AP16" s="63"/>
      <c r="AQ16" s="58">
        <f>ROUND(ROUND((F15+K15*M15)*AB16,0)*(1+AJ16),0)</f>
        <v>843</v>
      </c>
      <c r="AR16" s="59"/>
    </row>
    <row r="17" spans="1:44" ht="16.5" customHeight="1">
      <c r="A17" s="39">
        <v>11</v>
      </c>
      <c r="B17" s="39">
        <v>4123</v>
      </c>
      <c r="C17" s="41" t="s">
        <v>1296</v>
      </c>
      <c r="D17" s="18"/>
      <c r="E17" s="47"/>
      <c r="F17" s="48"/>
      <c r="G17" s="48"/>
      <c r="H17" s="72"/>
      <c r="I17" s="71"/>
      <c r="J17" s="73"/>
      <c r="K17" s="36"/>
      <c r="L17" s="36"/>
      <c r="M17" s="36"/>
      <c r="N17" s="36"/>
      <c r="O17" s="36"/>
      <c r="P17" s="62"/>
      <c r="Q17" s="60"/>
      <c r="R17" s="36"/>
      <c r="S17" s="36"/>
      <c r="T17" s="36"/>
      <c r="U17" s="61"/>
      <c r="V17" s="61"/>
      <c r="W17" s="62"/>
      <c r="X17" s="60"/>
      <c r="Y17" s="36"/>
      <c r="Z17" s="36"/>
      <c r="AA17" s="36"/>
      <c r="AB17" s="61"/>
      <c r="AC17" s="66"/>
      <c r="AD17" s="67"/>
      <c r="AE17" s="52" t="s">
        <v>1282</v>
      </c>
      <c r="AF17" s="52"/>
      <c r="AG17" s="52"/>
      <c r="AH17" s="52"/>
      <c r="AI17" s="52"/>
      <c r="AJ17" s="300">
        <f>$AJ$8</f>
        <v>0.5</v>
      </c>
      <c r="AK17" s="298"/>
      <c r="AL17" s="55" t="s">
        <v>938</v>
      </c>
      <c r="AM17" s="55"/>
      <c r="AN17" s="55"/>
      <c r="AO17" s="55"/>
      <c r="AP17" s="63"/>
      <c r="AQ17" s="58">
        <f>ROUND(ROUND((F15+K15*M15)*AB16,0)*(1+AJ17),0)</f>
        <v>1011</v>
      </c>
      <c r="AR17" s="59"/>
    </row>
    <row r="18" spans="1:44" ht="16.5" customHeight="1">
      <c r="A18" s="39">
        <v>11</v>
      </c>
      <c r="B18" s="39">
        <v>4211</v>
      </c>
      <c r="C18" s="41" t="s">
        <v>1297</v>
      </c>
      <c r="D18" s="18"/>
      <c r="E18" s="47"/>
      <c r="F18" s="48"/>
      <c r="G18" s="48"/>
      <c r="H18" s="48"/>
      <c r="I18" s="74"/>
      <c r="J18" s="48" t="s">
        <v>1298</v>
      </c>
      <c r="L18" s="48"/>
      <c r="M18" s="48"/>
      <c r="N18" s="48"/>
      <c r="O18" s="48"/>
      <c r="P18" s="48"/>
      <c r="Q18" s="47"/>
      <c r="R18" s="48"/>
      <c r="S18" s="48"/>
      <c r="T18" s="48"/>
      <c r="U18" s="50"/>
      <c r="V18" s="50"/>
      <c r="W18" s="51"/>
      <c r="X18" s="42"/>
      <c r="Y18" s="26"/>
      <c r="Z18" s="26"/>
      <c r="AA18" s="26"/>
      <c r="AB18" s="43"/>
      <c r="AC18" s="43"/>
      <c r="AD18" s="44"/>
      <c r="AE18" s="18"/>
      <c r="AF18" s="18"/>
      <c r="AG18" s="18"/>
      <c r="AH18" s="18"/>
      <c r="AI18" s="18"/>
      <c r="AJ18" s="18"/>
      <c r="AK18" s="18"/>
      <c r="AL18" s="26"/>
      <c r="AM18" s="26"/>
      <c r="AN18" s="26"/>
      <c r="AO18" s="26"/>
      <c r="AP18" s="44"/>
      <c r="AQ18" s="58">
        <f>ROUND(F15+K21*M21,0)</f>
        <v>420</v>
      </c>
      <c r="AR18" s="59"/>
    </row>
    <row r="19" spans="1:44" ht="16.5" customHeight="1">
      <c r="A19" s="39">
        <v>11</v>
      </c>
      <c r="B19" s="39">
        <v>4212</v>
      </c>
      <c r="C19" s="41" t="s">
        <v>1299</v>
      </c>
      <c r="D19" s="18"/>
      <c r="E19" s="47"/>
      <c r="F19" s="48"/>
      <c r="G19" s="48"/>
      <c r="H19" s="48"/>
      <c r="I19" s="74"/>
      <c r="J19" s="48" t="s">
        <v>1300</v>
      </c>
      <c r="L19" s="48"/>
      <c r="M19" s="48"/>
      <c r="N19" s="48"/>
      <c r="O19" s="48"/>
      <c r="P19" s="48"/>
      <c r="Q19" s="47"/>
      <c r="R19" s="48"/>
      <c r="S19" s="48"/>
      <c r="T19" s="48"/>
      <c r="U19" s="50"/>
      <c r="V19" s="50"/>
      <c r="W19" s="51"/>
      <c r="X19" s="47"/>
      <c r="Y19" s="48"/>
      <c r="Z19" s="48"/>
      <c r="AA19" s="48"/>
      <c r="AB19" s="50"/>
      <c r="AC19" s="50"/>
      <c r="AD19" s="51"/>
      <c r="AE19" s="52" t="s">
        <v>1279</v>
      </c>
      <c r="AF19" s="52"/>
      <c r="AG19" s="52"/>
      <c r="AH19" s="52"/>
      <c r="AI19" s="52"/>
      <c r="AJ19" s="300">
        <f>$AJ$7</f>
        <v>0.25</v>
      </c>
      <c r="AK19" s="298"/>
      <c r="AL19" s="55" t="s">
        <v>1280</v>
      </c>
      <c r="AM19" s="56"/>
      <c r="AN19" s="56"/>
      <c r="AO19" s="56"/>
      <c r="AP19" s="57"/>
      <c r="AQ19" s="58">
        <f>ROUND((F15+K21*M21)*(1+AJ19),0)</f>
        <v>525</v>
      </c>
      <c r="AR19" s="59"/>
    </row>
    <row r="20" spans="1:44" ht="16.5" customHeight="1">
      <c r="A20" s="39">
        <v>11</v>
      </c>
      <c r="B20" s="39">
        <v>4213</v>
      </c>
      <c r="C20" s="41" t="s">
        <v>1301</v>
      </c>
      <c r="D20" s="18"/>
      <c r="E20" s="47"/>
      <c r="F20" s="48"/>
      <c r="G20" s="48"/>
      <c r="H20" s="48"/>
      <c r="I20" s="74"/>
      <c r="J20" s="75"/>
      <c r="K20" s="48"/>
      <c r="L20" s="48"/>
      <c r="M20" s="48"/>
      <c r="N20" s="48"/>
      <c r="O20" s="48"/>
      <c r="P20" s="48"/>
      <c r="Q20" s="47"/>
      <c r="R20" s="48"/>
      <c r="S20" s="48"/>
      <c r="T20" s="48"/>
      <c r="U20" s="50"/>
      <c r="V20" s="50"/>
      <c r="W20" s="51"/>
      <c r="X20" s="60"/>
      <c r="Y20" s="36"/>
      <c r="Z20" s="36"/>
      <c r="AA20" s="36"/>
      <c r="AB20" s="61"/>
      <c r="AC20" s="61"/>
      <c r="AD20" s="62"/>
      <c r="AE20" s="52" t="s">
        <v>1282</v>
      </c>
      <c r="AF20" s="52"/>
      <c r="AG20" s="52"/>
      <c r="AH20" s="52"/>
      <c r="AI20" s="52"/>
      <c r="AJ20" s="300">
        <f>$AJ$8</f>
        <v>0.5</v>
      </c>
      <c r="AK20" s="298"/>
      <c r="AL20" s="55" t="s">
        <v>938</v>
      </c>
      <c r="AM20" s="55"/>
      <c r="AN20" s="55"/>
      <c r="AO20" s="55"/>
      <c r="AP20" s="63"/>
      <c r="AQ20" s="58">
        <f>ROUND((F15+K21*M21)*(1+AJ20),0)</f>
        <v>630</v>
      </c>
      <c r="AR20" s="59"/>
    </row>
    <row r="21" spans="1:44" ht="16.5" customHeight="1">
      <c r="A21" s="39">
        <v>11</v>
      </c>
      <c r="B21" s="39">
        <v>4221</v>
      </c>
      <c r="C21" s="41" t="s">
        <v>1302</v>
      </c>
      <c r="D21" s="18"/>
      <c r="E21" s="47"/>
      <c r="F21" s="48"/>
      <c r="G21" s="48"/>
      <c r="H21" s="48"/>
      <c r="I21" s="74"/>
      <c r="J21" s="16" t="s">
        <v>896</v>
      </c>
      <c r="K21" s="16">
        <v>2</v>
      </c>
      <c r="L21" s="16" t="s">
        <v>893</v>
      </c>
      <c r="M21" s="299">
        <f>$M$15</f>
        <v>83</v>
      </c>
      <c r="N21" s="299"/>
      <c r="O21" s="48" t="s">
        <v>1278</v>
      </c>
      <c r="P21" s="48"/>
      <c r="Q21" s="47"/>
      <c r="R21" s="48"/>
      <c r="S21" s="48"/>
      <c r="T21" s="48"/>
      <c r="U21" s="50"/>
      <c r="V21" s="50"/>
      <c r="W21" s="51"/>
      <c r="X21" s="47" t="s">
        <v>1284</v>
      </c>
      <c r="Y21" s="48"/>
      <c r="Z21" s="48"/>
      <c r="AA21" s="48"/>
      <c r="AB21" s="50"/>
      <c r="AC21" s="50"/>
      <c r="AD21" s="51"/>
      <c r="AE21" s="18"/>
      <c r="AF21" s="18"/>
      <c r="AG21" s="18"/>
      <c r="AH21" s="18"/>
      <c r="AI21" s="18"/>
      <c r="AJ21" s="8"/>
      <c r="AK21" s="8"/>
      <c r="AL21" s="26"/>
      <c r="AM21" s="26"/>
      <c r="AN21" s="26"/>
      <c r="AO21" s="26"/>
      <c r="AP21" s="44"/>
      <c r="AQ21" s="58">
        <f>ROUND((F15+K21*M21)*AB22,0)</f>
        <v>840</v>
      </c>
      <c r="AR21" s="59"/>
    </row>
    <row r="22" spans="1:44" ht="16.5" customHeight="1">
      <c r="A22" s="39">
        <v>11</v>
      </c>
      <c r="B22" s="39">
        <v>4222</v>
      </c>
      <c r="C22" s="41" t="s">
        <v>1303</v>
      </c>
      <c r="D22" s="18"/>
      <c r="E22" s="47"/>
      <c r="F22" s="48"/>
      <c r="G22" s="48"/>
      <c r="H22" s="48"/>
      <c r="I22" s="74"/>
      <c r="J22" s="75"/>
      <c r="K22" s="48"/>
      <c r="L22" s="48"/>
      <c r="M22" s="48"/>
      <c r="N22" s="48"/>
      <c r="O22" s="76"/>
      <c r="P22" s="48"/>
      <c r="Q22" s="47"/>
      <c r="R22" s="48"/>
      <c r="S22" s="48"/>
      <c r="T22" s="48"/>
      <c r="U22" s="50"/>
      <c r="V22" s="50"/>
      <c r="W22" s="51"/>
      <c r="X22" s="47"/>
      <c r="Y22" s="48"/>
      <c r="Z22" s="30"/>
      <c r="AA22" s="50" t="s">
        <v>893</v>
      </c>
      <c r="AB22" s="313">
        <f>$AB$10</f>
        <v>2</v>
      </c>
      <c r="AC22" s="299"/>
      <c r="AD22" s="65"/>
      <c r="AE22" s="52" t="s">
        <v>1279</v>
      </c>
      <c r="AF22" s="52"/>
      <c r="AG22" s="52"/>
      <c r="AH22" s="52"/>
      <c r="AI22" s="52"/>
      <c r="AJ22" s="300">
        <f>$AJ$7</f>
        <v>0.25</v>
      </c>
      <c r="AK22" s="298"/>
      <c r="AL22" s="55" t="s">
        <v>756</v>
      </c>
      <c r="AM22" s="55"/>
      <c r="AN22" s="55"/>
      <c r="AO22" s="55"/>
      <c r="AP22" s="63"/>
      <c r="AQ22" s="58">
        <f>ROUND(ROUND((F15+K21*M21)*AB22,0)*(1+AJ22),0)</f>
        <v>1050</v>
      </c>
      <c r="AR22" s="59"/>
    </row>
    <row r="23" spans="1:44" ht="16.5" customHeight="1">
      <c r="A23" s="39">
        <v>11</v>
      </c>
      <c r="B23" s="39">
        <v>4223</v>
      </c>
      <c r="C23" s="41" t="s">
        <v>1304</v>
      </c>
      <c r="D23" s="18"/>
      <c r="E23" s="47"/>
      <c r="F23" s="48"/>
      <c r="G23" s="48"/>
      <c r="H23" s="48"/>
      <c r="I23" s="77"/>
      <c r="J23" s="70"/>
      <c r="K23" s="36"/>
      <c r="L23" s="48"/>
      <c r="M23" s="48"/>
      <c r="N23" s="48"/>
      <c r="O23" s="48"/>
      <c r="P23" s="48"/>
      <c r="Q23" s="60"/>
      <c r="R23" s="36"/>
      <c r="S23" s="36"/>
      <c r="T23" s="36"/>
      <c r="U23" s="61"/>
      <c r="V23" s="61"/>
      <c r="W23" s="62"/>
      <c r="X23" s="60"/>
      <c r="Y23" s="36"/>
      <c r="Z23" s="36"/>
      <c r="AA23" s="36"/>
      <c r="AB23" s="61"/>
      <c r="AC23" s="66"/>
      <c r="AD23" s="67"/>
      <c r="AE23" s="52" t="s">
        <v>1282</v>
      </c>
      <c r="AF23" s="52"/>
      <c r="AG23" s="52"/>
      <c r="AH23" s="52"/>
      <c r="AI23" s="52"/>
      <c r="AJ23" s="300">
        <f>$AJ$8</f>
        <v>0.5</v>
      </c>
      <c r="AK23" s="298"/>
      <c r="AL23" s="55" t="s">
        <v>938</v>
      </c>
      <c r="AM23" s="55"/>
      <c r="AN23" s="55"/>
      <c r="AO23" s="55"/>
      <c r="AP23" s="63"/>
      <c r="AQ23" s="58">
        <f>ROUND(ROUND((F15+K21*M21)*AB22,0)*(1+AJ23),0)</f>
        <v>1260</v>
      </c>
      <c r="AR23" s="59"/>
    </row>
    <row r="24" spans="1:44" ht="16.5" customHeight="1">
      <c r="A24" s="39">
        <v>11</v>
      </c>
      <c r="B24" s="39">
        <v>4311</v>
      </c>
      <c r="C24" s="41" t="s">
        <v>1305</v>
      </c>
      <c r="D24" s="18"/>
      <c r="E24" s="47"/>
      <c r="F24" s="48"/>
      <c r="G24" s="48"/>
      <c r="H24" s="48"/>
      <c r="I24" s="74"/>
      <c r="J24" s="26" t="s">
        <v>1306</v>
      </c>
      <c r="L24" s="26"/>
      <c r="M24" s="26"/>
      <c r="N24" s="26"/>
      <c r="O24" s="26"/>
      <c r="P24" s="26"/>
      <c r="Q24" s="47"/>
      <c r="R24" s="48"/>
      <c r="S24" s="48"/>
      <c r="T24" s="48"/>
      <c r="U24" s="50"/>
      <c r="V24" s="50"/>
      <c r="W24" s="51"/>
      <c r="X24" s="42"/>
      <c r="Y24" s="26"/>
      <c r="Z24" s="26"/>
      <c r="AA24" s="26"/>
      <c r="AB24" s="43"/>
      <c r="AC24" s="43"/>
      <c r="AD24" s="44"/>
      <c r="AE24" s="18"/>
      <c r="AF24" s="18"/>
      <c r="AG24" s="18"/>
      <c r="AH24" s="18"/>
      <c r="AI24" s="18"/>
      <c r="AJ24" s="18"/>
      <c r="AK24" s="18"/>
      <c r="AL24" s="26"/>
      <c r="AM24" s="26"/>
      <c r="AN24" s="26"/>
      <c r="AO24" s="26"/>
      <c r="AP24" s="44"/>
      <c r="AQ24" s="58">
        <f>ROUND(F15+K27*M27,0)</f>
        <v>503</v>
      </c>
      <c r="AR24" s="59"/>
    </row>
    <row r="25" spans="1:44" ht="16.5" customHeight="1">
      <c r="A25" s="39">
        <v>11</v>
      </c>
      <c r="B25" s="39">
        <v>4312</v>
      </c>
      <c r="C25" s="41" t="s">
        <v>1307</v>
      </c>
      <c r="D25" s="18"/>
      <c r="E25" s="47"/>
      <c r="F25" s="48"/>
      <c r="G25" s="48"/>
      <c r="H25" s="48"/>
      <c r="I25" s="74"/>
      <c r="J25" s="48"/>
      <c r="L25" s="48"/>
      <c r="M25" s="48"/>
      <c r="N25" s="48"/>
      <c r="O25" s="48"/>
      <c r="P25" s="48"/>
      <c r="Q25" s="47"/>
      <c r="R25" s="48"/>
      <c r="S25" s="48"/>
      <c r="T25" s="48"/>
      <c r="U25" s="50"/>
      <c r="V25" s="50"/>
      <c r="W25" s="51"/>
      <c r="X25" s="47"/>
      <c r="Y25" s="48"/>
      <c r="AC25" s="50"/>
      <c r="AD25" s="51"/>
      <c r="AE25" s="52" t="s">
        <v>1279</v>
      </c>
      <c r="AF25" s="52"/>
      <c r="AG25" s="52"/>
      <c r="AH25" s="52"/>
      <c r="AI25" s="52"/>
      <c r="AJ25" s="300">
        <f>$AJ$7</f>
        <v>0.25</v>
      </c>
      <c r="AK25" s="298"/>
      <c r="AL25" s="55" t="s">
        <v>1280</v>
      </c>
      <c r="AM25" s="56"/>
      <c r="AN25" s="56"/>
      <c r="AO25" s="56"/>
      <c r="AP25" s="57"/>
      <c r="AQ25" s="58">
        <f>ROUND((F15+K27*M27)*(1+AJ25),0)</f>
        <v>629</v>
      </c>
      <c r="AR25" s="59"/>
    </row>
    <row r="26" spans="1:44" ht="16.5" customHeight="1">
      <c r="A26" s="39">
        <v>11</v>
      </c>
      <c r="B26" s="39">
        <v>4313</v>
      </c>
      <c r="C26" s="41" t="s">
        <v>1308</v>
      </c>
      <c r="D26" s="18"/>
      <c r="E26" s="47"/>
      <c r="F26" s="48"/>
      <c r="G26" s="48"/>
      <c r="H26" s="48"/>
      <c r="I26" s="74"/>
      <c r="J26" s="75"/>
      <c r="K26" s="70"/>
      <c r="L26" s="70"/>
      <c r="M26" s="48"/>
      <c r="N26" s="48"/>
      <c r="O26" s="48"/>
      <c r="P26" s="48"/>
      <c r="Q26" s="47"/>
      <c r="R26" s="48"/>
      <c r="S26" s="48"/>
      <c r="T26" s="48"/>
      <c r="U26" s="50"/>
      <c r="V26" s="50"/>
      <c r="W26" s="51"/>
      <c r="X26" s="60"/>
      <c r="Y26" s="36"/>
      <c r="Z26" s="36"/>
      <c r="AA26" s="36"/>
      <c r="AB26" s="61"/>
      <c r="AC26" s="61"/>
      <c r="AD26" s="62"/>
      <c r="AE26" s="52" t="s">
        <v>1282</v>
      </c>
      <c r="AF26" s="52"/>
      <c r="AG26" s="52"/>
      <c r="AH26" s="52"/>
      <c r="AI26" s="52"/>
      <c r="AJ26" s="300">
        <f>$AJ$8</f>
        <v>0.5</v>
      </c>
      <c r="AK26" s="298"/>
      <c r="AL26" s="55" t="s">
        <v>938</v>
      </c>
      <c r="AM26" s="55"/>
      <c r="AN26" s="55"/>
      <c r="AO26" s="55"/>
      <c r="AP26" s="63"/>
      <c r="AQ26" s="58">
        <f>ROUND((F15+K27*M27)*(1+AJ26),0)</f>
        <v>755</v>
      </c>
      <c r="AR26" s="59"/>
    </row>
    <row r="27" spans="1:44" ht="16.5" customHeight="1">
      <c r="A27" s="39">
        <v>11</v>
      </c>
      <c r="B27" s="39">
        <v>4321</v>
      </c>
      <c r="C27" s="41" t="s">
        <v>1309</v>
      </c>
      <c r="D27" s="18"/>
      <c r="E27" s="47"/>
      <c r="F27" s="48"/>
      <c r="G27" s="48"/>
      <c r="H27" s="48"/>
      <c r="I27" s="74"/>
      <c r="J27" s="16" t="s">
        <v>896</v>
      </c>
      <c r="K27" s="16">
        <v>3</v>
      </c>
      <c r="L27" s="16" t="s">
        <v>893</v>
      </c>
      <c r="M27" s="299">
        <f>$M$15</f>
        <v>83</v>
      </c>
      <c r="N27" s="299"/>
      <c r="O27" s="48" t="s">
        <v>1278</v>
      </c>
      <c r="P27" s="48"/>
      <c r="Q27" s="47"/>
      <c r="R27" s="48"/>
      <c r="S27" s="48"/>
      <c r="T27" s="48"/>
      <c r="U27" s="50"/>
      <c r="V27" s="50"/>
      <c r="W27" s="51"/>
      <c r="X27" s="47" t="s">
        <v>1284</v>
      </c>
      <c r="Y27" s="48"/>
      <c r="Z27" s="48"/>
      <c r="AA27" s="48"/>
      <c r="AB27" s="50"/>
      <c r="AC27" s="50"/>
      <c r="AD27" s="51"/>
      <c r="AE27" s="18"/>
      <c r="AF27" s="18"/>
      <c r="AG27" s="18"/>
      <c r="AH27" s="18"/>
      <c r="AI27" s="18"/>
      <c r="AJ27" s="8"/>
      <c r="AK27" s="8"/>
      <c r="AL27" s="26"/>
      <c r="AM27" s="26"/>
      <c r="AN27" s="26"/>
      <c r="AO27" s="26"/>
      <c r="AP27" s="44"/>
      <c r="AQ27" s="58">
        <f>ROUND((F15+K27*M27)*AB28,0)</f>
        <v>1006</v>
      </c>
      <c r="AR27" s="59"/>
    </row>
    <row r="28" spans="1:44" ht="16.5" customHeight="1">
      <c r="A28" s="39">
        <v>11</v>
      </c>
      <c r="B28" s="39">
        <v>4322</v>
      </c>
      <c r="C28" s="41" t="s">
        <v>1310</v>
      </c>
      <c r="D28" s="18"/>
      <c r="E28" s="47"/>
      <c r="F28" s="48"/>
      <c r="G28" s="48"/>
      <c r="H28" s="48"/>
      <c r="I28" s="74"/>
      <c r="J28" s="75"/>
      <c r="K28" s="48"/>
      <c r="L28" s="48"/>
      <c r="M28" s="48"/>
      <c r="N28" s="48"/>
      <c r="O28" s="48"/>
      <c r="P28" s="48"/>
      <c r="Q28" s="47"/>
      <c r="R28" s="48"/>
      <c r="S28" s="48"/>
      <c r="T28" s="48"/>
      <c r="U28" s="50"/>
      <c r="V28" s="50"/>
      <c r="W28" s="51"/>
      <c r="X28" s="47"/>
      <c r="Y28" s="48"/>
      <c r="Z28" s="48"/>
      <c r="AA28" s="50" t="s">
        <v>893</v>
      </c>
      <c r="AB28" s="313">
        <f>$AB$10</f>
        <v>2</v>
      </c>
      <c r="AC28" s="299"/>
      <c r="AD28" s="65"/>
      <c r="AE28" s="52" t="s">
        <v>1279</v>
      </c>
      <c r="AF28" s="52"/>
      <c r="AG28" s="52"/>
      <c r="AH28" s="52"/>
      <c r="AI28" s="52"/>
      <c r="AJ28" s="300">
        <f>$AJ$7</f>
        <v>0.25</v>
      </c>
      <c r="AK28" s="298"/>
      <c r="AL28" s="55" t="s">
        <v>756</v>
      </c>
      <c r="AM28" s="55"/>
      <c r="AN28" s="55"/>
      <c r="AO28" s="55"/>
      <c r="AP28" s="63"/>
      <c r="AQ28" s="58">
        <f>ROUND(ROUND((F15+K27*M27)*AB28,0)*(1+AJ28),0)</f>
        <v>1258</v>
      </c>
      <c r="AR28" s="59"/>
    </row>
    <row r="29" spans="1:44" ht="16.5" customHeight="1">
      <c r="A29" s="39">
        <v>11</v>
      </c>
      <c r="B29" s="39">
        <v>4323</v>
      </c>
      <c r="C29" s="41" t="s">
        <v>1311</v>
      </c>
      <c r="D29" s="18"/>
      <c r="E29" s="47"/>
      <c r="F29" s="48"/>
      <c r="G29" s="48"/>
      <c r="H29" s="48"/>
      <c r="I29" s="77"/>
      <c r="J29" s="70"/>
      <c r="K29" s="48"/>
      <c r="L29" s="48"/>
      <c r="M29" s="48"/>
      <c r="N29" s="48"/>
      <c r="O29" s="48"/>
      <c r="P29" s="48"/>
      <c r="Q29" s="60"/>
      <c r="R29" s="36"/>
      <c r="S29" s="36"/>
      <c r="T29" s="36"/>
      <c r="U29" s="61"/>
      <c r="V29" s="61"/>
      <c r="W29" s="62"/>
      <c r="X29" s="60"/>
      <c r="Y29" s="36"/>
      <c r="Z29" s="36"/>
      <c r="AA29" s="36"/>
      <c r="AB29" s="61"/>
      <c r="AC29" s="66"/>
      <c r="AD29" s="67"/>
      <c r="AE29" s="52" t="s">
        <v>1282</v>
      </c>
      <c r="AF29" s="52"/>
      <c r="AG29" s="52"/>
      <c r="AH29" s="52"/>
      <c r="AI29" s="52"/>
      <c r="AJ29" s="300">
        <f>$AJ$8</f>
        <v>0.5</v>
      </c>
      <c r="AK29" s="298"/>
      <c r="AL29" s="55" t="s">
        <v>938</v>
      </c>
      <c r="AM29" s="55"/>
      <c r="AN29" s="55"/>
      <c r="AO29" s="55"/>
      <c r="AP29" s="63"/>
      <c r="AQ29" s="58">
        <f>ROUND(ROUND((F15+K27*M27)*AB28,0)*(1+AJ29),0)</f>
        <v>1509</v>
      </c>
      <c r="AR29" s="59"/>
    </row>
    <row r="30" spans="1:44" ht="16.5" customHeight="1">
      <c r="A30" s="39">
        <v>11</v>
      </c>
      <c r="B30" s="39">
        <v>1211</v>
      </c>
      <c r="C30" s="41" t="s">
        <v>1312</v>
      </c>
      <c r="D30" s="322"/>
      <c r="E30" s="42" t="s">
        <v>1313</v>
      </c>
      <c r="F30" s="26"/>
      <c r="G30" s="26"/>
      <c r="H30" s="26"/>
      <c r="I30" s="26"/>
      <c r="J30" s="26"/>
      <c r="K30" s="26"/>
      <c r="L30" s="26"/>
      <c r="M30" s="26"/>
      <c r="N30" s="26"/>
      <c r="O30" s="26"/>
      <c r="P30" s="26"/>
      <c r="Q30" s="42"/>
      <c r="R30" s="26"/>
      <c r="S30" s="26"/>
      <c r="T30" s="26"/>
      <c r="U30" s="43"/>
      <c r="V30" s="78"/>
      <c r="W30" s="79"/>
      <c r="X30" s="42"/>
      <c r="Y30" s="26"/>
      <c r="Z30" s="26"/>
      <c r="AA30" s="26"/>
      <c r="AB30" s="43"/>
      <c r="AC30" s="78"/>
      <c r="AD30" s="79"/>
      <c r="AE30" s="26"/>
      <c r="AF30" s="26"/>
      <c r="AG30" s="26"/>
      <c r="AH30" s="26"/>
      <c r="AI30" s="26"/>
      <c r="AJ30" s="27"/>
      <c r="AK30" s="27"/>
      <c r="AL30" s="26"/>
      <c r="AM30" s="26"/>
      <c r="AN30" s="26"/>
      <c r="AO30" s="26"/>
      <c r="AP30" s="44"/>
      <c r="AQ30" s="45">
        <f>ROUND(K31,0)</f>
        <v>402</v>
      </c>
      <c r="AR30" s="46"/>
    </row>
    <row r="31" spans="1:44" ht="16.5" customHeight="1">
      <c r="A31" s="39">
        <v>11</v>
      </c>
      <c r="B31" s="39">
        <v>1212</v>
      </c>
      <c r="C31" s="41" t="s">
        <v>1314</v>
      </c>
      <c r="D31" s="322"/>
      <c r="E31" s="47" t="s">
        <v>939</v>
      </c>
      <c r="F31" s="48"/>
      <c r="G31" s="48"/>
      <c r="H31" s="48"/>
      <c r="I31" s="48"/>
      <c r="J31" s="48"/>
      <c r="K31" s="299">
        <v>402</v>
      </c>
      <c r="L31" s="299"/>
      <c r="M31" s="48" t="s">
        <v>1278</v>
      </c>
      <c r="N31" s="48"/>
      <c r="O31" s="48"/>
      <c r="P31" s="48"/>
      <c r="Q31" s="47"/>
      <c r="R31" s="48"/>
      <c r="S31" s="48"/>
      <c r="T31" s="48"/>
      <c r="U31" s="50"/>
      <c r="V31" s="49"/>
      <c r="W31" s="80"/>
      <c r="X31" s="47"/>
      <c r="Y31" s="48"/>
      <c r="Z31" s="48"/>
      <c r="AA31" s="48"/>
      <c r="AB31" s="50"/>
      <c r="AC31" s="49"/>
      <c r="AD31" s="80"/>
      <c r="AE31" s="52" t="s">
        <v>1279</v>
      </c>
      <c r="AF31" s="52"/>
      <c r="AG31" s="52"/>
      <c r="AH31" s="52"/>
      <c r="AI31" s="52"/>
      <c r="AJ31" s="300">
        <f>$AJ$7</f>
        <v>0.25</v>
      </c>
      <c r="AK31" s="298"/>
      <c r="AL31" s="55" t="s">
        <v>1280</v>
      </c>
      <c r="AM31" s="55"/>
      <c r="AN31" s="55"/>
      <c r="AO31" s="55"/>
      <c r="AP31" s="63"/>
      <c r="AQ31" s="58">
        <f>ROUND(K31*(1+AJ31),0)</f>
        <v>503</v>
      </c>
      <c r="AR31" s="59"/>
    </row>
    <row r="32" spans="1:44" ht="16.5" customHeight="1">
      <c r="A32" s="39">
        <v>11</v>
      </c>
      <c r="B32" s="39">
        <v>1213</v>
      </c>
      <c r="C32" s="41" t="s">
        <v>1315</v>
      </c>
      <c r="D32" s="322"/>
      <c r="E32" s="47"/>
      <c r="F32" s="48"/>
      <c r="G32" s="48"/>
      <c r="H32" s="48"/>
      <c r="I32" s="48"/>
      <c r="J32" s="48"/>
      <c r="K32" s="48"/>
      <c r="L32" s="48"/>
      <c r="M32" s="48"/>
      <c r="N32" s="48"/>
      <c r="O32" s="48"/>
      <c r="P32" s="48"/>
      <c r="Q32" s="47"/>
      <c r="R32" s="48"/>
      <c r="S32" s="48"/>
      <c r="T32" s="48"/>
      <c r="U32" s="50"/>
      <c r="V32" s="49"/>
      <c r="W32" s="80"/>
      <c r="X32" s="60"/>
      <c r="Y32" s="36"/>
      <c r="Z32" s="36"/>
      <c r="AA32" s="36"/>
      <c r="AB32" s="61"/>
      <c r="AC32" s="66"/>
      <c r="AD32" s="67"/>
      <c r="AE32" s="52" t="s">
        <v>1282</v>
      </c>
      <c r="AF32" s="52"/>
      <c r="AG32" s="52"/>
      <c r="AH32" s="52"/>
      <c r="AI32" s="52"/>
      <c r="AJ32" s="300">
        <f>$AJ$8</f>
        <v>0.5</v>
      </c>
      <c r="AK32" s="298"/>
      <c r="AL32" s="55" t="s">
        <v>938</v>
      </c>
      <c r="AM32" s="55"/>
      <c r="AN32" s="55"/>
      <c r="AO32" s="55"/>
      <c r="AP32" s="63"/>
      <c r="AQ32" s="58">
        <f>ROUND(K31*(1+AJ32),0)</f>
        <v>603</v>
      </c>
      <c r="AR32" s="59"/>
    </row>
    <row r="33" spans="1:44" ht="16.5" customHeight="1">
      <c r="A33" s="39">
        <v>11</v>
      </c>
      <c r="B33" s="39">
        <v>1221</v>
      </c>
      <c r="C33" s="41" t="s">
        <v>1316</v>
      </c>
      <c r="D33" s="322"/>
      <c r="E33" s="47"/>
      <c r="F33" s="48"/>
      <c r="G33" s="48"/>
      <c r="H33" s="48"/>
      <c r="I33" s="48"/>
      <c r="J33" s="48"/>
      <c r="K33" s="48"/>
      <c r="L33" s="48"/>
      <c r="M33" s="48"/>
      <c r="N33" s="48"/>
      <c r="O33" s="48"/>
      <c r="P33" s="48"/>
      <c r="Q33" s="47"/>
      <c r="R33" s="48"/>
      <c r="S33" s="48"/>
      <c r="T33" s="48"/>
      <c r="U33" s="50"/>
      <c r="V33" s="49"/>
      <c r="W33" s="80"/>
      <c r="X33" s="47" t="s">
        <v>1284</v>
      </c>
      <c r="Y33" s="48"/>
      <c r="Z33" s="48"/>
      <c r="AA33" s="48"/>
      <c r="AB33" s="50"/>
      <c r="AC33" s="49"/>
      <c r="AD33" s="80"/>
      <c r="AE33" s="48"/>
      <c r="AF33" s="48"/>
      <c r="AG33" s="48"/>
      <c r="AH33" s="48"/>
      <c r="AI33" s="48"/>
      <c r="AJ33" s="16"/>
      <c r="AK33" s="16"/>
      <c r="AL33" s="26"/>
      <c r="AM33" s="26"/>
      <c r="AN33" s="26"/>
      <c r="AO33" s="26"/>
      <c r="AP33" s="44"/>
      <c r="AQ33" s="45">
        <f>ROUND(K31*AB34,0)</f>
        <v>804</v>
      </c>
      <c r="AR33" s="59"/>
    </row>
    <row r="34" spans="1:44" ht="16.5" customHeight="1">
      <c r="A34" s="39">
        <v>11</v>
      </c>
      <c r="B34" s="39">
        <v>1222</v>
      </c>
      <c r="C34" s="41" t="s">
        <v>1317</v>
      </c>
      <c r="D34" s="322"/>
      <c r="E34" s="47"/>
      <c r="F34" s="48"/>
      <c r="G34" s="48"/>
      <c r="H34" s="48"/>
      <c r="I34" s="48"/>
      <c r="J34" s="48"/>
      <c r="K34" s="48"/>
      <c r="L34" s="48"/>
      <c r="M34" s="48"/>
      <c r="N34" s="48"/>
      <c r="O34" s="48"/>
      <c r="P34" s="48"/>
      <c r="Q34" s="47"/>
      <c r="R34" s="48"/>
      <c r="S34" s="48"/>
      <c r="T34" s="48"/>
      <c r="U34" s="50"/>
      <c r="V34" s="49"/>
      <c r="W34" s="80"/>
      <c r="X34" s="47"/>
      <c r="Y34" s="48"/>
      <c r="Z34" s="30"/>
      <c r="AA34" s="50" t="s">
        <v>893</v>
      </c>
      <c r="AB34" s="313">
        <f>$AB$10</f>
        <v>2</v>
      </c>
      <c r="AC34" s="299"/>
      <c r="AD34" s="65"/>
      <c r="AE34" s="52" t="s">
        <v>1279</v>
      </c>
      <c r="AF34" s="52"/>
      <c r="AG34" s="52"/>
      <c r="AH34" s="52"/>
      <c r="AI34" s="52"/>
      <c r="AJ34" s="300">
        <f>$AJ$7</f>
        <v>0.25</v>
      </c>
      <c r="AK34" s="298"/>
      <c r="AL34" s="55" t="s">
        <v>756</v>
      </c>
      <c r="AM34" s="55"/>
      <c r="AN34" s="55"/>
      <c r="AO34" s="55"/>
      <c r="AP34" s="63"/>
      <c r="AQ34" s="58">
        <f>ROUND(ROUND(K31*AB34,0)*(1+AJ34),0)</f>
        <v>1005</v>
      </c>
      <c r="AR34" s="59"/>
    </row>
    <row r="35" spans="1:44" ht="16.5" customHeight="1">
      <c r="A35" s="39">
        <v>11</v>
      </c>
      <c r="B35" s="39">
        <v>1223</v>
      </c>
      <c r="C35" s="41" t="s">
        <v>1318</v>
      </c>
      <c r="D35" s="322"/>
      <c r="E35" s="47"/>
      <c r="F35" s="48"/>
      <c r="G35" s="48"/>
      <c r="H35" s="48"/>
      <c r="I35" s="48"/>
      <c r="J35" s="48"/>
      <c r="K35" s="48"/>
      <c r="L35" s="36"/>
      <c r="M35" s="48"/>
      <c r="N35" s="48"/>
      <c r="O35" s="48"/>
      <c r="P35" s="48"/>
      <c r="Q35" s="60"/>
      <c r="R35" s="36"/>
      <c r="S35" s="36"/>
      <c r="T35" s="36"/>
      <c r="U35" s="61"/>
      <c r="V35" s="66"/>
      <c r="W35" s="67"/>
      <c r="X35" s="60"/>
      <c r="Y35" s="36"/>
      <c r="Z35" s="36"/>
      <c r="AA35" s="36"/>
      <c r="AB35" s="61"/>
      <c r="AC35" s="66"/>
      <c r="AD35" s="67"/>
      <c r="AE35" s="52" t="s">
        <v>1282</v>
      </c>
      <c r="AF35" s="52"/>
      <c r="AG35" s="52"/>
      <c r="AH35" s="52"/>
      <c r="AI35" s="52"/>
      <c r="AJ35" s="300">
        <f>$AJ$8</f>
        <v>0.5</v>
      </c>
      <c r="AK35" s="298"/>
      <c r="AL35" s="55" t="s">
        <v>938</v>
      </c>
      <c r="AM35" s="55"/>
      <c r="AN35" s="55"/>
      <c r="AO35" s="55"/>
      <c r="AP35" s="63"/>
      <c r="AQ35" s="58">
        <f>ROUND(ROUND(K31*AB34,0)*(1+AJ35),0)</f>
        <v>1206</v>
      </c>
      <c r="AR35" s="59"/>
    </row>
    <row r="36" spans="1:44" ht="16.5" customHeight="1">
      <c r="A36" s="39">
        <v>11</v>
      </c>
      <c r="B36" s="39">
        <v>5111</v>
      </c>
      <c r="C36" s="41" t="s">
        <v>1319</v>
      </c>
      <c r="D36" s="18"/>
      <c r="E36" s="326" t="s">
        <v>1320</v>
      </c>
      <c r="F36" s="327"/>
      <c r="G36" s="327"/>
      <c r="H36" s="327"/>
      <c r="I36" s="328"/>
      <c r="J36" s="26" t="s">
        <v>1298</v>
      </c>
      <c r="K36" s="26"/>
      <c r="M36" s="26"/>
      <c r="N36" s="26"/>
      <c r="O36" s="26"/>
      <c r="P36" s="26"/>
      <c r="Q36" s="47"/>
      <c r="R36" s="48"/>
      <c r="S36" s="48"/>
      <c r="T36" s="48"/>
      <c r="U36" s="50"/>
      <c r="V36" s="50"/>
      <c r="W36" s="51"/>
      <c r="X36" s="42"/>
      <c r="Y36" s="26"/>
      <c r="Z36" s="26"/>
      <c r="AA36" s="26"/>
      <c r="AB36" s="43"/>
      <c r="AC36" s="43"/>
      <c r="AD36" s="44"/>
      <c r="AE36" s="18"/>
      <c r="AF36" s="18"/>
      <c r="AG36" s="18"/>
      <c r="AH36" s="18"/>
      <c r="AI36" s="18"/>
      <c r="AJ36" s="18"/>
      <c r="AK36" s="18"/>
      <c r="AL36" s="26"/>
      <c r="AM36" s="26"/>
      <c r="AN36" s="26"/>
      <c r="AO36" s="26"/>
      <c r="AP36" s="44"/>
      <c r="AQ36" s="58">
        <f>ROUND(F39+K39*M39,0)</f>
        <v>485</v>
      </c>
      <c r="AR36" s="59"/>
    </row>
    <row r="37" spans="1:44" ht="16.5" customHeight="1">
      <c r="A37" s="39">
        <v>11</v>
      </c>
      <c r="B37" s="39">
        <v>5112</v>
      </c>
      <c r="C37" s="41" t="s">
        <v>1321</v>
      </c>
      <c r="D37" s="18"/>
      <c r="E37" s="329"/>
      <c r="F37" s="330"/>
      <c r="G37" s="330"/>
      <c r="H37" s="330"/>
      <c r="I37" s="331"/>
      <c r="J37" s="48" t="s">
        <v>1300</v>
      </c>
      <c r="K37" s="48"/>
      <c r="M37" s="48"/>
      <c r="N37" s="48"/>
      <c r="O37" s="48"/>
      <c r="P37" s="48"/>
      <c r="Q37" s="47"/>
      <c r="R37" s="48"/>
      <c r="S37" s="48"/>
      <c r="T37" s="48"/>
      <c r="U37" s="50"/>
      <c r="V37" s="50"/>
      <c r="W37" s="51"/>
      <c r="X37" s="47"/>
      <c r="Y37" s="48"/>
      <c r="Z37" s="48"/>
      <c r="AA37" s="48"/>
      <c r="AB37" s="50"/>
      <c r="AC37" s="50"/>
      <c r="AD37" s="51"/>
      <c r="AE37" s="52" t="s">
        <v>1279</v>
      </c>
      <c r="AF37" s="52"/>
      <c r="AG37" s="52"/>
      <c r="AH37" s="52"/>
      <c r="AI37" s="52"/>
      <c r="AJ37" s="300">
        <f>$AJ$7</f>
        <v>0.25</v>
      </c>
      <c r="AK37" s="298"/>
      <c r="AL37" s="55" t="s">
        <v>1280</v>
      </c>
      <c r="AM37" s="56"/>
      <c r="AN37" s="56"/>
      <c r="AO37" s="56"/>
      <c r="AP37" s="57"/>
      <c r="AQ37" s="58">
        <f>ROUND((F39+K39*M39)*(1+AJ37),0)</f>
        <v>606</v>
      </c>
      <c r="AR37" s="59"/>
    </row>
    <row r="38" spans="1:44" ht="16.5" customHeight="1">
      <c r="A38" s="39">
        <v>11</v>
      </c>
      <c r="B38" s="39">
        <v>5113</v>
      </c>
      <c r="C38" s="41" t="s">
        <v>1322</v>
      </c>
      <c r="D38" s="18"/>
      <c r="E38" s="329"/>
      <c r="F38" s="330"/>
      <c r="G38" s="330"/>
      <c r="H38" s="330"/>
      <c r="I38" s="331"/>
      <c r="J38" s="72"/>
      <c r="K38" s="48"/>
      <c r="L38" s="48"/>
      <c r="M38" s="48"/>
      <c r="N38" s="48"/>
      <c r="O38" s="48"/>
      <c r="P38" s="48"/>
      <c r="Q38" s="47"/>
      <c r="R38" s="48"/>
      <c r="S38" s="48"/>
      <c r="T38" s="48"/>
      <c r="U38" s="50"/>
      <c r="V38" s="50"/>
      <c r="W38" s="51"/>
      <c r="X38" s="60"/>
      <c r="Y38" s="36"/>
      <c r="Z38" s="36"/>
      <c r="AA38" s="36"/>
      <c r="AB38" s="61"/>
      <c r="AC38" s="61"/>
      <c r="AD38" s="62"/>
      <c r="AE38" s="52" t="s">
        <v>1282</v>
      </c>
      <c r="AF38" s="52"/>
      <c r="AG38" s="52"/>
      <c r="AH38" s="52"/>
      <c r="AI38" s="52"/>
      <c r="AJ38" s="300">
        <f>$AJ$8</f>
        <v>0.5</v>
      </c>
      <c r="AK38" s="298"/>
      <c r="AL38" s="55" t="s">
        <v>938</v>
      </c>
      <c r="AM38" s="55"/>
      <c r="AN38" s="55"/>
      <c r="AO38" s="55"/>
      <c r="AP38" s="63"/>
      <c r="AQ38" s="58">
        <f>ROUND((F39+K39*M39)*(1+AJ38),0)</f>
        <v>728</v>
      </c>
      <c r="AR38" s="59"/>
    </row>
    <row r="39" spans="1:44" ht="16.5" customHeight="1">
      <c r="A39" s="39">
        <v>11</v>
      </c>
      <c r="B39" s="39">
        <v>5121</v>
      </c>
      <c r="C39" s="41" t="s">
        <v>1323</v>
      </c>
      <c r="D39" s="18"/>
      <c r="E39" s="47"/>
      <c r="F39" s="339">
        <f>K31</f>
        <v>402</v>
      </c>
      <c r="G39" s="339"/>
      <c r="H39" s="70" t="s">
        <v>1278</v>
      </c>
      <c r="I39" s="77"/>
      <c r="J39" s="81" t="s">
        <v>896</v>
      </c>
      <c r="K39" s="16">
        <v>1</v>
      </c>
      <c r="L39" s="50" t="s">
        <v>893</v>
      </c>
      <c r="M39" s="299">
        <f>$M$15</f>
        <v>83</v>
      </c>
      <c r="N39" s="299"/>
      <c r="O39" s="48" t="s">
        <v>1278</v>
      </c>
      <c r="P39" s="48"/>
      <c r="Q39" s="47"/>
      <c r="R39" s="48"/>
      <c r="S39" s="48"/>
      <c r="T39" s="48"/>
      <c r="U39" s="50"/>
      <c r="V39" s="50"/>
      <c r="W39" s="51"/>
      <c r="X39" s="47" t="s">
        <v>1284</v>
      </c>
      <c r="Y39" s="48"/>
      <c r="Z39" s="48"/>
      <c r="AA39" s="48"/>
      <c r="AB39" s="50"/>
      <c r="AC39" s="50"/>
      <c r="AD39" s="51"/>
      <c r="AE39" s="18"/>
      <c r="AF39" s="18"/>
      <c r="AG39" s="18"/>
      <c r="AH39" s="18"/>
      <c r="AI39" s="18"/>
      <c r="AJ39" s="8"/>
      <c r="AK39" s="8"/>
      <c r="AL39" s="26"/>
      <c r="AM39" s="26"/>
      <c r="AN39" s="26"/>
      <c r="AO39" s="26"/>
      <c r="AP39" s="44"/>
      <c r="AQ39" s="58">
        <f>ROUND((F39+K39*M39)*AB40,0)</f>
        <v>970</v>
      </c>
      <c r="AR39" s="59"/>
    </row>
    <row r="40" spans="1:44" ht="16.5" customHeight="1">
      <c r="A40" s="39">
        <v>11</v>
      </c>
      <c r="B40" s="39">
        <v>5122</v>
      </c>
      <c r="C40" s="41" t="s">
        <v>1324</v>
      </c>
      <c r="D40" s="18"/>
      <c r="E40" s="47"/>
      <c r="F40" s="48"/>
      <c r="G40" s="48"/>
      <c r="H40" s="72"/>
      <c r="I40" s="71"/>
      <c r="J40" s="72"/>
      <c r="K40" s="48"/>
      <c r="L40" s="48"/>
      <c r="M40" s="48"/>
      <c r="N40" s="48"/>
      <c r="O40" s="48"/>
      <c r="P40" s="48"/>
      <c r="Q40" s="47"/>
      <c r="R40" s="48"/>
      <c r="S40" s="48"/>
      <c r="T40" s="48"/>
      <c r="U40" s="50"/>
      <c r="V40" s="50"/>
      <c r="W40" s="51"/>
      <c r="X40" s="47"/>
      <c r="Y40" s="48"/>
      <c r="Z40" s="30"/>
      <c r="AA40" s="50" t="s">
        <v>893</v>
      </c>
      <c r="AB40" s="313">
        <f>$AB$10</f>
        <v>2</v>
      </c>
      <c r="AC40" s="299"/>
      <c r="AD40" s="65"/>
      <c r="AE40" s="52" t="s">
        <v>1279</v>
      </c>
      <c r="AF40" s="52"/>
      <c r="AG40" s="52"/>
      <c r="AH40" s="52"/>
      <c r="AI40" s="52"/>
      <c r="AJ40" s="300">
        <f>$AJ$7</f>
        <v>0.25</v>
      </c>
      <c r="AK40" s="298"/>
      <c r="AL40" s="55" t="s">
        <v>756</v>
      </c>
      <c r="AM40" s="55"/>
      <c r="AN40" s="55"/>
      <c r="AO40" s="55"/>
      <c r="AP40" s="63"/>
      <c r="AQ40" s="58">
        <f>ROUND(ROUND((F39+K39*M39)*AB40,0)*(1+AJ40),0)</f>
        <v>1213</v>
      </c>
      <c r="AR40" s="59"/>
    </row>
    <row r="41" spans="1:44" ht="16.5" customHeight="1">
      <c r="A41" s="39">
        <v>11</v>
      </c>
      <c r="B41" s="39">
        <v>5123</v>
      </c>
      <c r="C41" s="41" t="s">
        <v>1325</v>
      </c>
      <c r="D41" s="18"/>
      <c r="E41" s="47"/>
      <c r="F41" s="48"/>
      <c r="G41" s="48"/>
      <c r="H41" s="72"/>
      <c r="I41" s="71"/>
      <c r="J41" s="72"/>
      <c r="K41" s="36"/>
      <c r="L41" s="48"/>
      <c r="M41" s="48"/>
      <c r="N41" s="48"/>
      <c r="O41" s="48"/>
      <c r="P41" s="48"/>
      <c r="Q41" s="60"/>
      <c r="R41" s="36"/>
      <c r="S41" s="36"/>
      <c r="T41" s="36"/>
      <c r="U41" s="61"/>
      <c r="V41" s="61"/>
      <c r="W41" s="62"/>
      <c r="X41" s="60"/>
      <c r="Y41" s="36"/>
      <c r="Z41" s="36"/>
      <c r="AA41" s="36"/>
      <c r="AB41" s="61"/>
      <c r="AC41" s="66"/>
      <c r="AD41" s="67"/>
      <c r="AE41" s="52" t="s">
        <v>1282</v>
      </c>
      <c r="AF41" s="52"/>
      <c r="AG41" s="52"/>
      <c r="AH41" s="52"/>
      <c r="AI41" s="52"/>
      <c r="AJ41" s="300">
        <f>$AJ$8</f>
        <v>0.5</v>
      </c>
      <c r="AK41" s="298"/>
      <c r="AL41" s="55" t="s">
        <v>938</v>
      </c>
      <c r="AM41" s="55"/>
      <c r="AN41" s="55"/>
      <c r="AO41" s="55"/>
      <c r="AP41" s="63"/>
      <c r="AQ41" s="58">
        <f>ROUND(ROUND((F39+K39*M39)*AB40,0)*(1+AJ41),0)</f>
        <v>1455</v>
      </c>
      <c r="AR41" s="59"/>
    </row>
    <row r="42" spans="1:44" ht="16.5" customHeight="1">
      <c r="A42" s="39">
        <v>11</v>
      </c>
      <c r="B42" s="39">
        <v>5211</v>
      </c>
      <c r="C42" s="41" t="s">
        <v>1326</v>
      </c>
      <c r="D42" s="18"/>
      <c r="E42" s="47"/>
      <c r="F42" s="48"/>
      <c r="G42" s="48"/>
      <c r="H42" s="48"/>
      <c r="I42" s="74"/>
      <c r="J42" s="26" t="s">
        <v>1306</v>
      </c>
      <c r="L42" s="26"/>
      <c r="M42" s="26"/>
      <c r="N42" s="26"/>
      <c r="O42" s="26"/>
      <c r="P42" s="26"/>
      <c r="Q42" s="47"/>
      <c r="R42" s="48"/>
      <c r="S42" s="48"/>
      <c r="T42" s="48"/>
      <c r="U42" s="50"/>
      <c r="V42" s="50"/>
      <c r="W42" s="51"/>
      <c r="X42" s="42"/>
      <c r="Y42" s="26"/>
      <c r="Z42" s="26"/>
      <c r="AA42" s="26"/>
      <c r="AB42" s="43"/>
      <c r="AC42" s="43"/>
      <c r="AD42" s="44"/>
      <c r="AE42" s="18"/>
      <c r="AF42" s="18"/>
      <c r="AG42" s="18"/>
      <c r="AH42" s="18"/>
      <c r="AI42" s="18"/>
      <c r="AJ42" s="18"/>
      <c r="AK42" s="18"/>
      <c r="AL42" s="26"/>
      <c r="AM42" s="26"/>
      <c r="AN42" s="26"/>
      <c r="AO42" s="26"/>
      <c r="AP42" s="44"/>
      <c r="AQ42" s="58">
        <f>ROUND(F39+K45*M45,0)</f>
        <v>568</v>
      </c>
      <c r="AR42" s="59"/>
    </row>
    <row r="43" spans="1:44" ht="16.5" customHeight="1">
      <c r="A43" s="39">
        <v>11</v>
      </c>
      <c r="B43" s="39">
        <v>5212</v>
      </c>
      <c r="C43" s="41" t="s">
        <v>1327</v>
      </c>
      <c r="D43" s="18"/>
      <c r="E43" s="47"/>
      <c r="F43" s="48"/>
      <c r="G43" s="48"/>
      <c r="H43" s="48"/>
      <c r="I43" s="74"/>
      <c r="J43" s="48" t="s">
        <v>940</v>
      </c>
      <c r="L43" s="48"/>
      <c r="M43" s="48"/>
      <c r="N43" s="48"/>
      <c r="O43" s="48"/>
      <c r="P43" s="48"/>
      <c r="Q43" s="47"/>
      <c r="R43" s="48"/>
      <c r="S43" s="48"/>
      <c r="T43" s="48"/>
      <c r="U43" s="50"/>
      <c r="V43" s="50"/>
      <c r="W43" s="51"/>
      <c r="X43" s="47"/>
      <c r="Y43" s="48"/>
      <c r="Z43" s="48"/>
      <c r="AA43" s="48"/>
      <c r="AB43" s="50"/>
      <c r="AC43" s="50"/>
      <c r="AD43" s="51"/>
      <c r="AE43" s="52" t="s">
        <v>1279</v>
      </c>
      <c r="AF43" s="52"/>
      <c r="AG43" s="52"/>
      <c r="AH43" s="52"/>
      <c r="AI43" s="52"/>
      <c r="AJ43" s="300">
        <f>$AJ$7</f>
        <v>0.25</v>
      </c>
      <c r="AK43" s="298"/>
      <c r="AL43" s="55" t="s">
        <v>1280</v>
      </c>
      <c r="AM43" s="56"/>
      <c r="AN43" s="56"/>
      <c r="AO43" s="56"/>
      <c r="AP43" s="57"/>
      <c r="AQ43" s="58">
        <f>ROUND((F39+K45*M45)*(1+AJ43),0)</f>
        <v>710</v>
      </c>
      <c r="AR43" s="59"/>
    </row>
    <row r="44" spans="1:44" ht="16.5" customHeight="1">
      <c r="A44" s="39">
        <v>11</v>
      </c>
      <c r="B44" s="39">
        <v>5213</v>
      </c>
      <c r="C44" s="41" t="s">
        <v>1328</v>
      </c>
      <c r="D44" s="18"/>
      <c r="E44" s="47"/>
      <c r="F44" s="48"/>
      <c r="G44" s="48"/>
      <c r="H44" s="48"/>
      <c r="I44" s="74"/>
      <c r="J44" s="75"/>
      <c r="K44" s="48"/>
      <c r="L44" s="48"/>
      <c r="M44" s="48"/>
      <c r="N44" s="48"/>
      <c r="O44" s="48"/>
      <c r="P44" s="48"/>
      <c r="Q44" s="47"/>
      <c r="R44" s="48"/>
      <c r="S44" s="48"/>
      <c r="T44" s="48"/>
      <c r="U44" s="50"/>
      <c r="V44" s="50"/>
      <c r="W44" s="51"/>
      <c r="X44" s="60"/>
      <c r="Y44" s="36"/>
      <c r="Z44" s="36"/>
      <c r="AA44" s="36"/>
      <c r="AB44" s="61"/>
      <c r="AC44" s="61"/>
      <c r="AD44" s="62"/>
      <c r="AE44" s="52" t="s">
        <v>1282</v>
      </c>
      <c r="AF44" s="52"/>
      <c r="AG44" s="52"/>
      <c r="AH44" s="52"/>
      <c r="AI44" s="52"/>
      <c r="AJ44" s="300">
        <f>$AJ$8</f>
        <v>0.5</v>
      </c>
      <c r="AK44" s="298"/>
      <c r="AL44" s="55" t="s">
        <v>938</v>
      </c>
      <c r="AM44" s="55"/>
      <c r="AN44" s="55"/>
      <c r="AO44" s="55"/>
      <c r="AP44" s="63"/>
      <c r="AQ44" s="58">
        <f>ROUND((F39+K45*M45)*(1+AJ44),0)</f>
        <v>852</v>
      </c>
      <c r="AR44" s="59"/>
    </row>
    <row r="45" spans="1:44" ht="16.5" customHeight="1">
      <c r="A45" s="39">
        <v>11</v>
      </c>
      <c r="B45" s="39">
        <v>5221</v>
      </c>
      <c r="C45" s="41" t="s">
        <v>1329</v>
      </c>
      <c r="D45" s="18"/>
      <c r="E45" s="47"/>
      <c r="F45" s="48"/>
      <c r="G45" s="48"/>
      <c r="H45" s="48"/>
      <c r="I45" s="74"/>
      <c r="J45" s="81" t="s">
        <v>896</v>
      </c>
      <c r="K45" s="16">
        <v>2</v>
      </c>
      <c r="L45" s="16" t="s">
        <v>893</v>
      </c>
      <c r="M45" s="299">
        <f>$M$15</f>
        <v>83</v>
      </c>
      <c r="N45" s="299"/>
      <c r="O45" s="48" t="s">
        <v>1278</v>
      </c>
      <c r="P45" s="48"/>
      <c r="Q45" s="47"/>
      <c r="R45" s="48"/>
      <c r="S45" s="48"/>
      <c r="T45" s="48"/>
      <c r="U45" s="50"/>
      <c r="V45" s="50"/>
      <c r="W45" s="51"/>
      <c r="X45" s="47" t="s">
        <v>1284</v>
      </c>
      <c r="Y45" s="48"/>
      <c r="Z45" s="48"/>
      <c r="AA45" s="48"/>
      <c r="AB45" s="50"/>
      <c r="AC45" s="50"/>
      <c r="AD45" s="51"/>
      <c r="AE45" s="18"/>
      <c r="AF45" s="18"/>
      <c r="AG45" s="18"/>
      <c r="AH45" s="18"/>
      <c r="AI45" s="18"/>
      <c r="AJ45" s="8"/>
      <c r="AK45" s="8"/>
      <c r="AL45" s="26"/>
      <c r="AM45" s="26"/>
      <c r="AN45" s="26"/>
      <c r="AO45" s="26"/>
      <c r="AP45" s="44"/>
      <c r="AQ45" s="58">
        <f>ROUND((F39+K45*M45)*AB46,0)</f>
        <v>1136</v>
      </c>
      <c r="AR45" s="59"/>
    </row>
    <row r="46" spans="1:44" ht="16.5" customHeight="1">
      <c r="A46" s="39">
        <v>11</v>
      </c>
      <c r="B46" s="39">
        <v>5222</v>
      </c>
      <c r="C46" s="41" t="s">
        <v>1330</v>
      </c>
      <c r="D46" s="18"/>
      <c r="E46" s="47"/>
      <c r="F46" s="48"/>
      <c r="G46" s="48"/>
      <c r="H46" s="48"/>
      <c r="I46" s="74"/>
      <c r="J46" s="75"/>
      <c r="K46" s="48"/>
      <c r="L46" s="48"/>
      <c r="M46" s="48"/>
      <c r="N46" s="48"/>
      <c r="O46" s="48"/>
      <c r="P46" s="48"/>
      <c r="Q46" s="47"/>
      <c r="R46" s="48"/>
      <c r="S46" s="48"/>
      <c r="T46" s="48"/>
      <c r="U46" s="50"/>
      <c r="V46" s="50"/>
      <c r="W46" s="51"/>
      <c r="X46" s="47"/>
      <c r="Y46" s="48"/>
      <c r="Z46" s="30"/>
      <c r="AA46" s="50" t="s">
        <v>893</v>
      </c>
      <c r="AB46" s="313">
        <f>$AB$10</f>
        <v>2</v>
      </c>
      <c r="AC46" s="299"/>
      <c r="AD46" s="65"/>
      <c r="AE46" s="52" t="s">
        <v>1279</v>
      </c>
      <c r="AF46" s="52"/>
      <c r="AG46" s="52"/>
      <c r="AH46" s="52"/>
      <c r="AI46" s="52"/>
      <c r="AJ46" s="300">
        <f>$AJ$7</f>
        <v>0.25</v>
      </c>
      <c r="AK46" s="298"/>
      <c r="AL46" s="55" t="s">
        <v>756</v>
      </c>
      <c r="AM46" s="55"/>
      <c r="AN46" s="55"/>
      <c r="AO46" s="55"/>
      <c r="AP46" s="63"/>
      <c r="AQ46" s="58">
        <f>ROUND(ROUND((F39+K45*M45)*AB46,0)*(1+AJ46),0)</f>
        <v>1420</v>
      </c>
      <c r="AR46" s="59"/>
    </row>
    <row r="47" spans="1:44" ht="16.5" customHeight="1">
      <c r="A47" s="39">
        <v>11</v>
      </c>
      <c r="B47" s="39">
        <v>5223</v>
      </c>
      <c r="C47" s="41" t="s">
        <v>1331</v>
      </c>
      <c r="D47" s="18"/>
      <c r="E47" s="47"/>
      <c r="F47" s="48"/>
      <c r="G47" s="48"/>
      <c r="H47" s="48"/>
      <c r="I47" s="77"/>
      <c r="J47" s="70"/>
      <c r="K47" s="36"/>
      <c r="L47" s="48"/>
      <c r="M47" s="48"/>
      <c r="N47" s="48"/>
      <c r="O47" s="48"/>
      <c r="P47" s="48"/>
      <c r="Q47" s="60"/>
      <c r="R47" s="36"/>
      <c r="S47" s="36"/>
      <c r="T47" s="36"/>
      <c r="U47" s="61"/>
      <c r="V47" s="61"/>
      <c r="W47" s="62"/>
      <c r="X47" s="60"/>
      <c r="Y47" s="36"/>
      <c r="Z47" s="36"/>
      <c r="AA47" s="36"/>
      <c r="AB47" s="61"/>
      <c r="AC47" s="66"/>
      <c r="AD47" s="67"/>
      <c r="AE47" s="52" t="s">
        <v>1282</v>
      </c>
      <c r="AF47" s="52"/>
      <c r="AG47" s="52"/>
      <c r="AH47" s="52"/>
      <c r="AI47" s="52"/>
      <c r="AJ47" s="300">
        <f>$AJ$8</f>
        <v>0.5</v>
      </c>
      <c r="AK47" s="298"/>
      <c r="AL47" s="55" t="s">
        <v>938</v>
      </c>
      <c r="AM47" s="55"/>
      <c r="AN47" s="55"/>
      <c r="AO47" s="55"/>
      <c r="AP47" s="63"/>
      <c r="AQ47" s="58">
        <f>ROUND(ROUND((F39+K45*M45)*AB46,0)*(1+AJ47),0)</f>
        <v>1704</v>
      </c>
      <c r="AR47" s="59"/>
    </row>
    <row r="48" spans="1:44" ht="16.5" customHeight="1">
      <c r="A48" s="39">
        <v>11</v>
      </c>
      <c r="B48" s="39">
        <v>5311</v>
      </c>
      <c r="C48" s="41" t="s">
        <v>941</v>
      </c>
      <c r="D48" s="47"/>
      <c r="E48" s="47"/>
      <c r="F48" s="48"/>
      <c r="G48" s="48"/>
      <c r="H48" s="48"/>
      <c r="I48" s="74"/>
      <c r="J48" s="26" t="s">
        <v>1332</v>
      </c>
      <c r="L48" s="26"/>
      <c r="M48" s="26"/>
      <c r="N48" s="26"/>
      <c r="O48" s="26"/>
      <c r="P48" s="26"/>
      <c r="Q48" s="47"/>
      <c r="R48" s="48"/>
      <c r="S48" s="48"/>
      <c r="T48" s="48"/>
      <c r="U48" s="50"/>
      <c r="V48" s="50"/>
      <c r="W48" s="51"/>
      <c r="X48" s="47"/>
      <c r="Y48" s="48"/>
      <c r="Z48" s="48"/>
      <c r="AA48" s="48"/>
      <c r="AB48" s="50"/>
      <c r="AC48" s="50"/>
      <c r="AD48" s="51"/>
      <c r="AE48" s="18"/>
      <c r="AF48" s="18"/>
      <c r="AG48" s="18"/>
      <c r="AH48" s="18"/>
      <c r="AI48" s="18"/>
      <c r="AJ48" s="18"/>
      <c r="AK48" s="18"/>
      <c r="AL48" s="48"/>
      <c r="AM48" s="48"/>
      <c r="AN48" s="48"/>
      <c r="AO48" s="48"/>
      <c r="AP48" s="51"/>
      <c r="AQ48" s="58">
        <f>ROUND(F39+K51*M51,0)</f>
        <v>651</v>
      </c>
      <c r="AR48" s="59"/>
    </row>
    <row r="49" spans="1:44" ht="16.5" customHeight="1">
      <c r="A49" s="39">
        <v>11</v>
      </c>
      <c r="B49" s="39">
        <v>5312</v>
      </c>
      <c r="C49" s="41" t="s">
        <v>942</v>
      </c>
      <c r="D49" s="47"/>
      <c r="E49" s="47"/>
      <c r="F49" s="48"/>
      <c r="G49" s="48"/>
      <c r="H49" s="48"/>
      <c r="I49" s="74"/>
      <c r="J49" s="48"/>
      <c r="L49" s="48"/>
      <c r="M49" s="48"/>
      <c r="N49" s="48"/>
      <c r="O49" s="48"/>
      <c r="P49" s="48"/>
      <c r="Q49" s="47"/>
      <c r="R49" s="48"/>
      <c r="S49" s="48"/>
      <c r="T49" s="48"/>
      <c r="U49" s="50"/>
      <c r="V49" s="50"/>
      <c r="W49" s="51"/>
      <c r="X49" s="47"/>
      <c r="Y49" s="48"/>
      <c r="Z49" s="48"/>
      <c r="AA49" s="48"/>
      <c r="AB49" s="50"/>
      <c r="AC49" s="50"/>
      <c r="AD49" s="51"/>
      <c r="AE49" s="52" t="s">
        <v>1279</v>
      </c>
      <c r="AF49" s="52"/>
      <c r="AG49" s="52"/>
      <c r="AH49" s="52"/>
      <c r="AI49" s="52"/>
      <c r="AJ49" s="300">
        <f>$AJ$7</f>
        <v>0.25</v>
      </c>
      <c r="AK49" s="298"/>
      <c r="AL49" s="55" t="s">
        <v>1280</v>
      </c>
      <c r="AM49" s="56"/>
      <c r="AN49" s="56"/>
      <c r="AO49" s="56"/>
      <c r="AP49" s="57"/>
      <c r="AQ49" s="58">
        <f>ROUND((F39+K51*M51)*(1+AJ49),0)</f>
        <v>814</v>
      </c>
      <c r="AR49" s="59"/>
    </row>
    <row r="50" spans="1:44" ht="16.5" customHeight="1">
      <c r="A50" s="39">
        <v>11</v>
      </c>
      <c r="B50" s="39">
        <v>5313</v>
      </c>
      <c r="C50" s="41" t="s">
        <v>1333</v>
      </c>
      <c r="D50" s="18"/>
      <c r="E50" s="47"/>
      <c r="F50" s="48"/>
      <c r="G50" s="48"/>
      <c r="H50" s="48"/>
      <c r="I50" s="74"/>
      <c r="J50" s="75"/>
      <c r="K50" s="48"/>
      <c r="L50" s="48"/>
      <c r="M50" s="48"/>
      <c r="N50" s="48"/>
      <c r="O50" s="48"/>
      <c r="P50" s="48"/>
      <c r="Q50" s="47"/>
      <c r="R50" s="48"/>
      <c r="S50" s="48"/>
      <c r="T50" s="48"/>
      <c r="U50" s="50"/>
      <c r="V50" s="50"/>
      <c r="W50" s="51"/>
      <c r="X50" s="60"/>
      <c r="Y50" s="36"/>
      <c r="Z50" s="36"/>
      <c r="AA50" s="36"/>
      <c r="AB50" s="61"/>
      <c r="AC50" s="61"/>
      <c r="AD50" s="62"/>
      <c r="AE50" s="52" t="s">
        <v>1282</v>
      </c>
      <c r="AF50" s="52"/>
      <c r="AG50" s="52"/>
      <c r="AH50" s="52"/>
      <c r="AI50" s="52"/>
      <c r="AJ50" s="300">
        <f>$AJ$8</f>
        <v>0.5</v>
      </c>
      <c r="AK50" s="298"/>
      <c r="AL50" s="55" t="s">
        <v>938</v>
      </c>
      <c r="AM50" s="55"/>
      <c r="AN50" s="55"/>
      <c r="AO50" s="55"/>
      <c r="AP50" s="63"/>
      <c r="AQ50" s="58">
        <f>ROUND((F39+K51*M51)*(1+AJ50),0)</f>
        <v>977</v>
      </c>
      <c r="AR50" s="59"/>
    </row>
    <row r="51" spans="1:44" ht="16.5" customHeight="1">
      <c r="A51" s="39">
        <v>11</v>
      </c>
      <c r="B51" s="39">
        <v>5321</v>
      </c>
      <c r="C51" s="41" t="s">
        <v>1334</v>
      </c>
      <c r="D51" s="18"/>
      <c r="E51" s="47"/>
      <c r="F51" s="48"/>
      <c r="G51" s="48"/>
      <c r="H51" s="48"/>
      <c r="I51" s="74"/>
      <c r="J51" s="81" t="s">
        <v>896</v>
      </c>
      <c r="K51" s="16">
        <v>3</v>
      </c>
      <c r="L51" s="16" t="s">
        <v>893</v>
      </c>
      <c r="M51" s="299">
        <f>$M$15</f>
        <v>83</v>
      </c>
      <c r="N51" s="299"/>
      <c r="O51" s="48" t="s">
        <v>1278</v>
      </c>
      <c r="P51" s="48"/>
      <c r="Q51" s="47"/>
      <c r="R51" s="48"/>
      <c r="S51" s="48"/>
      <c r="T51" s="48"/>
      <c r="U51" s="50"/>
      <c r="V51" s="50"/>
      <c r="W51" s="51"/>
      <c r="X51" s="47" t="s">
        <v>1284</v>
      </c>
      <c r="Y51" s="48"/>
      <c r="Z51" s="48"/>
      <c r="AA51" s="48"/>
      <c r="AB51" s="50"/>
      <c r="AC51" s="50"/>
      <c r="AD51" s="51"/>
      <c r="AE51" s="18"/>
      <c r="AF51" s="18"/>
      <c r="AG51" s="18"/>
      <c r="AH51" s="18"/>
      <c r="AI51" s="18"/>
      <c r="AJ51" s="8"/>
      <c r="AK51" s="8"/>
      <c r="AL51" s="26"/>
      <c r="AM51" s="26"/>
      <c r="AN51" s="26"/>
      <c r="AO51" s="26"/>
      <c r="AP51" s="44"/>
      <c r="AQ51" s="58">
        <f>ROUND((F39+K51*M51)*AB52,0)</f>
        <v>1302</v>
      </c>
      <c r="AR51" s="59"/>
    </row>
    <row r="52" spans="1:44" ht="16.5" customHeight="1">
      <c r="A52" s="39">
        <v>11</v>
      </c>
      <c r="B52" s="39">
        <v>5322</v>
      </c>
      <c r="C52" s="41" t="s">
        <v>1335</v>
      </c>
      <c r="D52" s="18"/>
      <c r="E52" s="47"/>
      <c r="F52" s="48"/>
      <c r="G52" s="48"/>
      <c r="H52" s="48"/>
      <c r="I52" s="74"/>
      <c r="J52" s="75"/>
      <c r="K52" s="48"/>
      <c r="L52" s="48"/>
      <c r="M52" s="48"/>
      <c r="N52" s="48"/>
      <c r="O52" s="48"/>
      <c r="P52" s="48"/>
      <c r="Q52" s="47"/>
      <c r="R52" s="48"/>
      <c r="S52" s="48"/>
      <c r="T52" s="48"/>
      <c r="U52" s="50"/>
      <c r="V52" s="50"/>
      <c r="W52" s="51"/>
      <c r="X52" s="47"/>
      <c r="Y52" s="48"/>
      <c r="Z52" s="48"/>
      <c r="AA52" s="50" t="s">
        <v>893</v>
      </c>
      <c r="AB52" s="313">
        <f>$AB$10</f>
        <v>2</v>
      </c>
      <c r="AC52" s="299"/>
      <c r="AD52" s="65"/>
      <c r="AE52" s="52" t="s">
        <v>1279</v>
      </c>
      <c r="AF52" s="52"/>
      <c r="AG52" s="52"/>
      <c r="AH52" s="52"/>
      <c r="AI52" s="52"/>
      <c r="AJ52" s="300">
        <f>$AJ$7</f>
        <v>0.25</v>
      </c>
      <c r="AK52" s="298"/>
      <c r="AL52" s="55" t="s">
        <v>756</v>
      </c>
      <c r="AM52" s="55"/>
      <c r="AN52" s="55"/>
      <c r="AO52" s="55"/>
      <c r="AP52" s="63"/>
      <c r="AQ52" s="58">
        <f>ROUND(ROUND((F39+K51*M51)*AB52,0)*(1+AJ52),0)</f>
        <v>1628</v>
      </c>
      <c r="AR52" s="59"/>
    </row>
    <row r="53" spans="1:44" ht="16.5" customHeight="1">
      <c r="A53" s="39">
        <v>11</v>
      </c>
      <c r="B53" s="39">
        <v>5323</v>
      </c>
      <c r="C53" s="41" t="s">
        <v>1336</v>
      </c>
      <c r="D53" s="36"/>
      <c r="E53" s="60"/>
      <c r="F53" s="36"/>
      <c r="G53" s="36"/>
      <c r="H53" s="36"/>
      <c r="I53" s="181"/>
      <c r="J53" s="95"/>
      <c r="K53" s="36"/>
      <c r="L53" s="36"/>
      <c r="M53" s="36"/>
      <c r="N53" s="36"/>
      <c r="O53" s="36"/>
      <c r="P53" s="36"/>
      <c r="Q53" s="60"/>
      <c r="R53" s="36"/>
      <c r="S53" s="36"/>
      <c r="T53" s="36"/>
      <c r="U53" s="61"/>
      <c r="V53" s="61"/>
      <c r="W53" s="62"/>
      <c r="X53" s="60"/>
      <c r="Y53" s="36"/>
      <c r="Z53" s="36"/>
      <c r="AA53" s="36"/>
      <c r="AB53" s="61"/>
      <c r="AC53" s="66"/>
      <c r="AD53" s="67"/>
      <c r="AE53" s="52" t="s">
        <v>1282</v>
      </c>
      <c r="AF53" s="52"/>
      <c r="AG53" s="52"/>
      <c r="AH53" s="52"/>
      <c r="AI53" s="52"/>
      <c r="AJ53" s="300">
        <f>$AJ$8</f>
        <v>0.5</v>
      </c>
      <c r="AK53" s="298"/>
      <c r="AL53" s="55" t="s">
        <v>938</v>
      </c>
      <c r="AM53" s="55"/>
      <c r="AN53" s="55"/>
      <c r="AO53" s="55"/>
      <c r="AP53" s="63"/>
      <c r="AQ53" s="58">
        <f>ROUND(ROUND((F39+K51*M51)*AB52,0)*(1+AJ53),0)</f>
        <v>1953</v>
      </c>
      <c r="AR53" s="120"/>
    </row>
    <row r="54" spans="1:44" ht="16.5" customHeight="1">
      <c r="A54" s="39">
        <v>11</v>
      </c>
      <c r="B54" s="39">
        <v>1311</v>
      </c>
      <c r="C54" s="41" t="s">
        <v>1337</v>
      </c>
      <c r="D54" s="323" t="s">
        <v>1274</v>
      </c>
      <c r="E54" s="333" t="s">
        <v>1338</v>
      </c>
      <c r="F54" s="26" t="s">
        <v>1339</v>
      </c>
      <c r="G54" s="26"/>
      <c r="H54" s="26"/>
      <c r="I54" s="26"/>
      <c r="J54" s="26"/>
      <c r="K54" s="26"/>
      <c r="L54" s="26"/>
      <c r="M54" s="26"/>
      <c r="N54" s="26"/>
      <c r="O54" s="26"/>
      <c r="P54" s="26"/>
      <c r="Q54" s="42"/>
      <c r="R54" s="26"/>
      <c r="S54" s="26"/>
      <c r="T54" s="26"/>
      <c r="U54" s="43"/>
      <c r="V54" s="78"/>
      <c r="W54" s="79"/>
      <c r="X54" s="42"/>
      <c r="Y54" s="26"/>
      <c r="Z54" s="26"/>
      <c r="AA54" s="26"/>
      <c r="AB54" s="43"/>
      <c r="AC54" s="78"/>
      <c r="AD54" s="79"/>
      <c r="AE54" s="26"/>
      <c r="AF54" s="26"/>
      <c r="AG54" s="26"/>
      <c r="AH54" s="26"/>
      <c r="AI54" s="26"/>
      <c r="AJ54" s="27"/>
      <c r="AK54" s="27"/>
      <c r="AL54" s="26"/>
      <c r="AM54" s="26"/>
      <c r="AN54" s="26"/>
      <c r="AO54" s="26"/>
      <c r="AP54" s="44"/>
      <c r="AQ54" s="45">
        <f>ROUND(K55,0)</f>
        <v>584</v>
      </c>
      <c r="AR54" s="82" t="s">
        <v>1340</v>
      </c>
    </row>
    <row r="55" spans="1:44" ht="16.5" customHeight="1">
      <c r="A55" s="39">
        <v>11</v>
      </c>
      <c r="B55" s="39">
        <v>1312</v>
      </c>
      <c r="C55" s="41" t="s">
        <v>1341</v>
      </c>
      <c r="D55" s="324"/>
      <c r="E55" s="322"/>
      <c r="F55" s="48" t="s">
        <v>1342</v>
      </c>
      <c r="G55" s="48"/>
      <c r="H55" s="48"/>
      <c r="I55" s="48"/>
      <c r="J55" s="48"/>
      <c r="K55" s="299">
        <v>584</v>
      </c>
      <c r="L55" s="299"/>
      <c r="M55" s="48" t="s">
        <v>1278</v>
      </c>
      <c r="N55" s="48"/>
      <c r="O55" s="48"/>
      <c r="P55" s="48"/>
      <c r="Q55" s="47"/>
      <c r="R55" s="48"/>
      <c r="S55" s="48"/>
      <c r="T55" s="48"/>
      <c r="U55" s="50"/>
      <c r="V55" s="49"/>
      <c r="W55" s="80"/>
      <c r="X55" s="47"/>
      <c r="Y55" s="48"/>
      <c r="Z55" s="48"/>
      <c r="AA55" s="48"/>
      <c r="AB55" s="50"/>
      <c r="AC55" s="49"/>
      <c r="AD55" s="80"/>
      <c r="AE55" s="52" t="s">
        <v>1279</v>
      </c>
      <c r="AF55" s="52"/>
      <c r="AG55" s="52"/>
      <c r="AH55" s="52"/>
      <c r="AI55" s="52"/>
      <c r="AJ55" s="300">
        <f>$AJ$7</f>
        <v>0.25</v>
      </c>
      <c r="AK55" s="298"/>
      <c r="AL55" s="55" t="s">
        <v>1280</v>
      </c>
      <c r="AM55" s="55"/>
      <c r="AN55" s="55"/>
      <c r="AO55" s="55"/>
      <c r="AP55" s="63"/>
      <c r="AQ55" s="58">
        <f>ROUND(K55*(1+AJ55),0)</f>
        <v>730</v>
      </c>
      <c r="AR55" s="59"/>
    </row>
    <row r="56" spans="1:44" ht="16.5" customHeight="1">
      <c r="A56" s="39">
        <v>11</v>
      </c>
      <c r="B56" s="39">
        <v>1313</v>
      </c>
      <c r="C56" s="41" t="s">
        <v>1343</v>
      </c>
      <c r="D56" s="324"/>
      <c r="E56" s="322"/>
      <c r="F56" s="48"/>
      <c r="G56" s="48"/>
      <c r="H56" s="48"/>
      <c r="I56" s="48"/>
      <c r="J56" s="48"/>
      <c r="K56" s="48"/>
      <c r="L56" s="48"/>
      <c r="M56" s="48"/>
      <c r="N56" s="48"/>
      <c r="O56" s="48"/>
      <c r="P56" s="48"/>
      <c r="Q56" s="47"/>
      <c r="R56" s="48"/>
      <c r="S56" s="48"/>
      <c r="T56" s="48"/>
      <c r="U56" s="50"/>
      <c r="V56" s="49"/>
      <c r="W56" s="80"/>
      <c r="X56" s="60"/>
      <c r="Y56" s="36"/>
      <c r="Z56" s="36"/>
      <c r="AA56" s="36"/>
      <c r="AB56" s="61"/>
      <c r="AC56" s="66"/>
      <c r="AD56" s="67"/>
      <c r="AE56" s="52" t="s">
        <v>1282</v>
      </c>
      <c r="AF56" s="52"/>
      <c r="AG56" s="52"/>
      <c r="AH56" s="52"/>
      <c r="AI56" s="52"/>
      <c r="AJ56" s="300">
        <f>$AJ$8</f>
        <v>0.5</v>
      </c>
      <c r="AK56" s="298"/>
      <c r="AL56" s="55" t="s">
        <v>938</v>
      </c>
      <c r="AM56" s="55"/>
      <c r="AN56" s="55"/>
      <c r="AO56" s="55"/>
      <c r="AP56" s="63"/>
      <c r="AQ56" s="58">
        <f>ROUND(K55*(1+AJ56),0)</f>
        <v>876</v>
      </c>
      <c r="AR56" s="59"/>
    </row>
    <row r="57" spans="1:44" ht="16.5" customHeight="1">
      <c r="A57" s="39">
        <v>11</v>
      </c>
      <c r="B57" s="39">
        <v>1321</v>
      </c>
      <c r="C57" s="41" t="s">
        <v>1344</v>
      </c>
      <c r="D57" s="324"/>
      <c r="E57" s="322"/>
      <c r="F57" s="48"/>
      <c r="G57" s="48"/>
      <c r="H57" s="48"/>
      <c r="I57" s="48"/>
      <c r="J57" s="48"/>
      <c r="K57" s="48"/>
      <c r="L57" s="48"/>
      <c r="M57" s="48"/>
      <c r="N57" s="48"/>
      <c r="O57" s="48"/>
      <c r="P57" s="48"/>
      <c r="Q57" s="47"/>
      <c r="R57" s="48"/>
      <c r="S57" s="48"/>
      <c r="T57" s="48"/>
      <c r="U57" s="50"/>
      <c r="V57" s="49"/>
      <c r="W57" s="80"/>
      <c r="X57" s="47" t="s">
        <v>1284</v>
      </c>
      <c r="Y57" s="48"/>
      <c r="Z57" s="48"/>
      <c r="AA57" s="48"/>
      <c r="AB57" s="50"/>
      <c r="AC57" s="49"/>
      <c r="AD57" s="80"/>
      <c r="AE57" s="48"/>
      <c r="AF57" s="48"/>
      <c r="AG57" s="48"/>
      <c r="AH57" s="48"/>
      <c r="AI57" s="48"/>
      <c r="AJ57" s="16"/>
      <c r="AK57" s="16"/>
      <c r="AL57" s="26"/>
      <c r="AM57" s="26"/>
      <c r="AN57" s="26"/>
      <c r="AO57" s="26"/>
      <c r="AP57" s="44"/>
      <c r="AQ57" s="45">
        <f>ROUND(K55*AB58,0)</f>
        <v>1168</v>
      </c>
      <c r="AR57" s="59"/>
    </row>
    <row r="58" spans="1:44" ht="16.5" customHeight="1">
      <c r="A58" s="39">
        <v>11</v>
      </c>
      <c r="B58" s="39">
        <v>1322</v>
      </c>
      <c r="C58" s="41" t="s">
        <v>1345</v>
      </c>
      <c r="D58" s="324"/>
      <c r="E58" s="322"/>
      <c r="F58" s="48"/>
      <c r="G58" s="48"/>
      <c r="H58" s="48"/>
      <c r="I58" s="48"/>
      <c r="J58" s="48"/>
      <c r="K58" s="48"/>
      <c r="L58" s="48"/>
      <c r="M58" s="48"/>
      <c r="N58" s="48"/>
      <c r="O58" s="48"/>
      <c r="P58" s="48"/>
      <c r="Q58" s="47"/>
      <c r="R58" s="48"/>
      <c r="S58" s="48"/>
      <c r="T58" s="48"/>
      <c r="U58" s="50"/>
      <c r="V58" s="49"/>
      <c r="W58" s="80"/>
      <c r="X58" s="47"/>
      <c r="Y58" s="48"/>
      <c r="Z58" s="30"/>
      <c r="AA58" s="50" t="s">
        <v>893</v>
      </c>
      <c r="AB58" s="313">
        <f>$AB$10</f>
        <v>2</v>
      </c>
      <c r="AC58" s="299"/>
      <c r="AD58" s="65"/>
      <c r="AE58" s="52" t="s">
        <v>1279</v>
      </c>
      <c r="AF58" s="52"/>
      <c r="AG58" s="52"/>
      <c r="AH58" s="52"/>
      <c r="AI58" s="52"/>
      <c r="AJ58" s="300">
        <f>$AJ$7</f>
        <v>0.25</v>
      </c>
      <c r="AK58" s="298"/>
      <c r="AL58" s="55" t="s">
        <v>756</v>
      </c>
      <c r="AM58" s="55"/>
      <c r="AN58" s="55"/>
      <c r="AO58" s="55"/>
      <c r="AP58" s="63"/>
      <c r="AQ58" s="58">
        <f>ROUND(K55*AB58*(1+AJ58),0)</f>
        <v>1460</v>
      </c>
      <c r="AR58" s="59"/>
    </row>
    <row r="59" spans="1:44" ht="16.5" customHeight="1">
      <c r="A59" s="39">
        <v>11</v>
      </c>
      <c r="B59" s="39">
        <v>1323</v>
      </c>
      <c r="C59" s="41" t="s">
        <v>1346</v>
      </c>
      <c r="D59" s="324"/>
      <c r="E59" s="322"/>
      <c r="F59" s="48"/>
      <c r="G59" s="48"/>
      <c r="H59" s="48"/>
      <c r="I59" s="48"/>
      <c r="J59" s="48"/>
      <c r="K59" s="48"/>
      <c r="L59" s="48"/>
      <c r="M59" s="48"/>
      <c r="N59" s="48"/>
      <c r="O59" s="48"/>
      <c r="P59" s="48"/>
      <c r="Q59" s="60"/>
      <c r="R59" s="36"/>
      <c r="S59" s="36"/>
      <c r="T59" s="36"/>
      <c r="U59" s="61"/>
      <c r="V59" s="66"/>
      <c r="W59" s="67"/>
      <c r="X59" s="60"/>
      <c r="Y59" s="36"/>
      <c r="Z59" s="36"/>
      <c r="AA59" s="36"/>
      <c r="AB59" s="61"/>
      <c r="AC59" s="66"/>
      <c r="AD59" s="67"/>
      <c r="AE59" s="52" t="s">
        <v>1282</v>
      </c>
      <c r="AF59" s="52"/>
      <c r="AG59" s="52"/>
      <c r="AH59" s="52"/>
      <c r="AI59" s="52"/>
      <c r="AJ59" s="300">
        <f>$AJ$8</f>
        <v>0.5</v>
      </c>
      <c r="AK59" s="298"/>
      <c r="AL59" s="55" t="s">
        <v>938</v>
      </c>
      <c r="AM59" s="55"/>
      <c r="AN59" s="55"/>
      <c r="AO59" s="55"/>
      <c r="AP59" s="63"/>
      <c r="AQ59" s="58">
        <f>ROUND(K55*AB58*(1+AJ59),0)</f>
        <v>1752</v>
      </c>
      <c r="AR59" s="59"/>
    </row>
    <row r="60" spans="1:44" ht="16.5" customHeight="1">
      <c r="A60" s="39">
        <v>11</v>
      </c>
      <c r="B60" s="39">
        <v>6111</v>
      </c>
      <c r="C60" s="41" t="s">
        <v>1347</v>
      </c>
      <c r="D60" s="18"/>
      <c r="E60" s="59"/>
      <c r="F60" s="326" t="s">
        <v>1348</v>
      </c>
      <c r="G60" s="327"/>
      <c r="H60" s="327"/>
      <c r="I60" s="327"/>
      <c r="J60" s="42" t="s">
        <v>1306</v>
      </c>
      <c r="K60" s="26"/>
      <c r="L60" s="26"/>
      <c r="M60" s="26"/>
      <c r="N60" s="26"/>
      <c r="O60" s="26"/>
      <c r="P60" s="44"/>
      <c r="Q60" s="47"/>
      <c r="R60" s="48"/>
      <c r="S60" s="48"/>
      <c r="T60" s="48"/>
      <c r="U60" s="50"/>
      <c r="V60" s="49"/>
      <c r="W60" s="80"/>
      <c r="X60" s="42"/>
      <c r="Y60" s="26"/>
      <c r="Z60" s="26"/>
      <c r="AA60" s="26"/>
      <c r="AB60" s="43"/>
      <c r="AC60" s="78"/>
      <c r="AD60" s="79"/>
      <c r="AE60" s="18"/>
      <c r="AF60" s="18"/>
      <c r="AG60" s="18"/>
      <c r="AH60" s="18"/>
      <c r="AI60" s="18"/>
      <c r="AJ60" s="8"/>
      <c r="AK60" s="8"/>
      <c r="AL60" s="26"/>
      <c r="AM60" s="26"/>
      <c r="AN60" s="26"/>
      <c r="AO60" s="26"/>
      <c r="AP60" s="44"/>
      <c r="AQ60" s="58">
        <f>ROUND(F65+K63*M63,0)</f>
        <v>667</v>
      </c>
      <c r="AR60" s="59"/>
    </row>
    <row r="61" spans="1:44" ht="16.5" customHeight="1">
      <c r="A61" s="39">
        <v>11</v>
      </c>
      <c r="B61" s="39">
        <v>6112</v>
      </c>
      <c r="C61" s="41" t="s">
        <v>1349</v>
      </c>
      <c r="D61" s="18"/>
      <c r="E61" s="59"/>
      <c r="F61" s="329"/>
      <c r="G61" s="338"/>
      <c r="H61" s="338"/>
      <c r="I61" s="338"/>
      <c r="J61" s="47" t="s">
        <v>1350</v>
      </c>
      <c r="K61" s="48"/>
      <c r="L61" s="48"/>
      <c r="M61" s="48"/>
      <c r="N61" s="48"/>
      <c r="O61" s="48"/>
      <c r="P61" s="51"/>
      <c r="Q61" s="47"/>
      <c r="R61" s="48"/>
      <c r="S61" s="48"/>
      <c r="T61" s="48"/>
      <c r="U61" s="50"/>
      <c r="V61" s="49"/>
      <c r="W61" s="80"/>
      <c r="X61" s="47"/>
      <c r="Y61" s="48"/>
      <c r="Z61" s="48"/>
      <c r="AA61" s="48"/>
      <c r="AB61" s="50"/>
      <c r="AC61" s="49"/>
      <c r="AD61" s="80"/>
      <c r="AE61" s="52" t="s">
        <v>1279</v>
      </c>
      <c r="AF61" s="52"/>
      <c r="AG61" s="52"/>
      <c r="AH61" s="52"/>
      <c r="AI61" s="52"/>
      <c r="AJ61" s="300">
        <f>$AJ$7</f>
        <v>0.25</v>
      </c>
      <c r="AK61" s="298"/>
      <c r="AL61" s="55" t="s">
        <v>1280</v>
      </c>
      <c r="AM61" s="55"/>
      <c r="AN61" s="55"/>
      <c r="AO61" s="55"/>
      <c r="AP61" s="63"/>
      <c r="AQ61" s="58">
        <f>ROUND((F65+K63*M63)*(1+AJ61),0)</f>
        <v>834</v>
      </c>
      <c r="AR61" s="59"/>
    </row>
    <row r="62" spans="1:44" ht="16.5" customHeight="1">
      <c r="A62" s="39">
        <v>11</v>
      </c>
      <c r="B62" s="39">
        <v>6113</v>
      </c>
      <c r="C62" s="41" t="s">
        <v>1351</v>
      </c>
      <c r="D62" s="18"/>
      <c r="E62" s="59"/>
      <c r="F62" s="329"/>
      <c r="G62" s="338"/>
      <c r="H62" s="338"/>
      <c r="I62" s="338"/>
      <c r="J62" s="83"/>
      <c r="K62" s="315"/>
      <c r="L62" s="315"/>
      <c r="M62" s="48"/>
      <c r="N62" s="48"/>
      <c r="O62" s="48"/>
      <c r="P62" s="51"/>
      <c r="Q62" s="47"/>
      <c r="R62" s="48"/>
      <c r="S62" s="48"/>
      <c r="T62" s="48"/>
      <c r="U62" s="50"/>
      <c r="V62" s="49"/>
      <c r="W62" s="80"/>
      <c r="X62" s="60"/>
      <c r="Y62" s="36"/>
      <c r="Z62" s="36"/>
      <c r="AA62" s="36"/>
      <c r="AB62" s="61"/>
      <c r="AC62" s="66"/>
      <c r="AD62" s="67"/>
      <c r="AE62" s="52" t="s">
        <v>1282</v>
      </c>
      <c r="AF62" s="52"/>
      <c r="AG62" s="52"/>
      <c r="AH62" s="52"/>
      <c r="AI62" s="52"/>
      <c r="AJ62" s="300">
        <f>$AJ$8</f>
        <v>0.5</v>
      </c>
      <c r="AK62" s="298"/>
      <c r="AL62" s="55" t="s">
        <v>938</v>
      </c>
      <c r="AM62" s="55"/>
      <c r="AN62" s="55"/>
      <c r="AO62" s="55"/>
      <c r="AP62" s="63"/>
      <c r="AQ62" s="58">
        <f>ROUND((F65+K63*M63)*(1+AJ62),0)</f>
        <v>1001</v>
      </c>
      <c r="AR62" s="59"/>
    </row>
    <row r="63" spans="1:44" ht="16.5" customHeight="1">
      <c r="A63" s="39">
        <v>11</v>
      </c>
      <c r="B63" s="39">
        <v>6114</v>
      </c>
      <c r="C63" s="41" t="s">
        <v>1352</v>
      </c>
      <c r="D63" s="18"/>
      <c r="E63" s="84"/>
      <c r="F63" s="329"/>
      <c r="G63" s="338"/>
      <c r="H63" s="338"/>
      <c r="I63" s="338"/>
      <c r="J63" s="85" t="s">
        <v>896</v>
      </c>
      <c r="K63" s="16">
        <v>1</v>
      </c>
      <c r="L63" s="16" t="s">
        <v>893</v>
      </c>
      <c r="M63" s="299">
        <f>$M$15</f>
        <v>83</v>
      </c>
      <c r="N63" s="299"/>
      <c r="O63" s="48" t="s">
        <v>1278</v>
      </c>
      <c r="P63" s="51"/>
      <c r="Q63" s="47"/>
      <c r="R63" s="48"/>
      <c r="S63" s="48"/>
      <c r="T63" s="48"/>
      <c r="U63" s="50"/>
      <c r="V63" s="49"/>
      <c r="W63" s="80"/>
      <c r="X63" s="47" t="s">
        <v>1284</v>
      </c>
      <c r="Y63" s="48"/>
      <c r="Z63" s="48"/>
      <c r="AA63" s="48"/>
      <c r="AB63" s="50"/>
      <c r="AC63" s="49"/>
      <c r="AD63" s="80"/>
      <c r="AE63" s="18"/>
      <c r="AF63" s="18"/>
      <c r="AG63" s="18"/>
      <c r="AH63" s="18"/>
      <c r="AI63" s="18"/>
      <c r="AJ63" s="8"/>
      <c r="AK63" s="8"/>
      <c r="AL63" s="26"/>
      <c r="AM63" s="26"/>
      <c r="AN63" s="26"/>
      <c r="AO63" s="26"/>
      <c r="AP63" s="44"/>
      <c r="AQ63" s="58">
        <f>ROUND((F65+K63*M63)*AB64,0)</f>
        <v>1334</v>
      </c>
      <c r="AR63" s="59"/>
    </row>
    <row r="64" spans="1:44" ht="16.5" customHeight="1">
      <c r="A64" s="39">
        <v>11</v>
      </c>
      <c r="B64" s="39">
        <v>6115</v>
      </c>
      <c r="C64" s="41" t="s">
        <v>1353</v>
      </c>
      <c r="D64" s="18"/>
      <c r="E64" s="84"/>
      <c r="F64" s="320"/>
      <c r="G64" s="321"/>
      <c r="H64" s="321"/>
      <c r="I64" s="321"/>
      <c r="J64" s="86"/>
      <c r="K64" s="48"/>
      <c r="L64" s="48"/>
      <c r="M64" s="48"/>
      <c r="N64" s="48"/>
      <c r="O64" s="48"/>
      <c r="P64" s="51"/>
      <c r="Q64" s="47"/>
      <c r="R64" s="48"/>
      <c r="S64" s="48"/>
      <c r="T64" s="48"/>
      <c r="U64" s="50"/>
      <c r="V64" s="49"/>
      <c r="W64" s="80"/>
      <c r="X64" s="47"/>
      <c r="Y64" s="48"/>
      <c r="Z64" s="30"/>
      <c r="AA64" s="50" t="s">
        <v>893</v>
      </c>
      <c r="AB64" s="313">
        <f>$AB$10</f>
        <v>2</v>
      </c>
      <c r="AC64" s="299"/>
      <c r="AD64" s="65"/>
      <c r="AE64" s="52" t="s">
        <v>1279</v>
      </c>
      <c r="AF64" s="52"/>
      <c r="AG64" s="52"/>
      <c r="AH64" s="52"/>
      <c r="AI64" s="52"/>
      <c r="AJ64" s="300">
        <f>$AJ$7</f>
        <v>0.25</v>
      </c>
      <c r="AK64" s="298"/>
      <c r="AL64" s="55" t="s">
        <v>756</v>
      </c>
      <c r="AM64" s="55"/>
      <c r="AN64" s="55"/>
      <c r="AO64" s="55"/>
      <c r="AP64" s="63"/>
      <c r="AQ64" s="58">
        <f>ROUND(ROUND((F65+K63*M63)*AB64,0)*(1+AJ64),0)</f>
        <v>1668</v>
      </c>
      <c r="AR64" s="59"/>
    </row>
    <row r="65" spans="1:44" ht="16.5" customHeight="1">
      <c r="A65" s="39">
        <v>11</v>
      </c>
      <c r="B65" s="39">
        <v>6116</v>
      </c>
      <c r="C65" s="41" t="s">
        <v>1354</v>
      </c>
      <c r="D65" s="18"/>
      <c r="E65" s="84"/>
      <c r="F65" s="299">
        <f>K55</f>
        <v>584</v>
      </c>
      <c r="G65" s="299"/>
      <c r="H65" s="48" t="s">
        <v>1278</v>
      </c>
      <c r="I65" s="48"/>
      <c r="J65" s="86"/>
      <c r="K65" s="36"/>
      <c r="L65" s="48"/>
      <c r="M65" s="48"/>
      <c r="N65" s="48"/>
      <c r="O65" s="48"/>
      <c r="P65" s="51"/>
      <c r="Q65" s="60"/>
      <c r="R65" s="36"/>
      <c r="S65" s="36"/>
      <c r="T65" s="36"/>
      <c r="U65" s="61"/>
      <c r="V65" s="66"/>
      <c r="W65" s="67"/>
      <c r="X65" s="60"/>
      <c r="Y65" s="36"/>
      <c r="Z65" s="36"/>
      <c r="AA65" s="36"/>
      <c r="AB65" s="61"/>
      <c r="AC65" s="66"/>
      <c r="AD65" s="67"/>
      <c r="AE65" s="52" t="s">
        <v>1282</v>
      </c>
      <c r="AF65" s="52"/>
      <c r="AG65" s="52"/>
      <c r="AH65" s="52"/>
      <c r="AI65" s="52"/>
      <c r="AJ65" s="300">
        <f>$AJ$8</f>
        <v>0.5</v>
      </c>
      <c r="AK65" s="298"/>
      <c r="AL65" s="55" t="s">
        <v>938</v>
      </c>
      <c r="AM65" s="55"/>
      <c r="AN65" s="55"/>
      <c r="AO65" s="55"/>
      <c r="AP65" s="63"/>
      <c r="AQ65" s="58">
        <f>ROUND(ROUND((F65+K63*M63)*AB64,0)*(1+AJ65),0)</f>
        <v>2001</v>
      </c>
      <c r="AR65" s="59"/>
    </row>
    <row r="66" spans="1:44" ht="16.5" customHeight="1">
      <c r="A66" s="39">
        <v>11</v>
      </c>
      <c r="B66" s="39">
        <v>6123</v>
      </c>
      <c r="C66" s="41" t="s">
        <v>1355</v>
      </c>
      <c r="D66" s="18"/>
      <c r="E66" s="84"/>
      <c r="F66" s="48"/>
      <c r="G66" s="48"/>
      <c r="H66" s="48"/>
      <c r="I66" s="75"/>
      <c r="J66" s="42" t="s">
        <v>1356</v>
      </c>
      <c r="K66" s="48"/>
      <c r="L66" s="26"/>
      <c r="M66" s="26"/>
      <c r="N66" s="26"/>
      <c r="O66" s="26"/>
      <c r="P66" s="44"/>
      <c r="Q66" s="47"/>
      <c r="R66" s="48"/>
      <c r="S66" s="48"/>
      <c r="T66" s="48"/>
      <c r="U66" s="50"/>
      <c r="V66" s="49"/>
      <c r="W66" s="80"/>
      <c r="X66" s="42"/>
      <c r="Y66" s="26"/>
      <c r="Z66" s="26"/>
      <c r="AA66" s="26"/>
      <c r="AB66" s="43"/>
      <c r="AC66" s="78"/>
      <c r="AD66" s="79"/>
      <c r="AE66" s="18"/>
      <c r="AF66" s="18"/>
      <c r="AG66" s="18"/>
      <c r="AH66" s="18"/>
      <c r="AI66" s="18"/>
      <c r="AJ66" s="8"/>
      <c r="AK66" s="8"/>
      <c r="AL66" s="26"/>
      <c r="AM66" s="26"/>
      <c r="AN66" s="26"/>
      <c r="AO66" s="26"/>
      <c r="AP66" s="44"/>
      <c r="AQ66" s="58">
        <f>ROUND(F65+K69*M69,0)</f>
        <v>750</v>
      </c>
      <c r="AR66" s="59"/>
    </row>
    <row r="67" spans="1:44" ht="16.5" customHeight="1">
      <c r="A67" s="39">
        <v>11</v>
      </c>
      <c r="B67" s="39">
        <v>6124</v>
      </c>
      <c r="C67" s="41" t="s">
        <v>1357</v>
      </c>
      <c r="D67" s="18"/>
      <c r="E67" s="84"/>
      <c r="F67" s="48"/>
      <c r="G67" s="48"/>
      <c r="H67" s="48"/>
      <c r="I67" s="75"/>
      <c r="J67" s="47" t="s">
        <v>1358</v>
      </c>
      <c r="K67" s="48"/>
      <c r="L67" s="48"/>
      <c r="M67" s="48"/>
      <c r="N67" s="48"/>
      <c r="O67" s="48"/>
      <c r="P67" s="51"/>
      <c r="Q67" s="47"/>
      <c r="R67" s="48"/>
      <c r="S67" s="48"/>
      <c r="T67" s="48"/>
      <c r="U67" s="50"/>
      <c r="V67" s="49"/>
      <c r="W67" s="80"/>
      <c r="X67" s="47"/>
      <c r="Y67" s="48"/>
      <c r="Z67" s="48"/>
      <c r="AA67" s="48"/>
      <c r="AB67" s="50"/>
      <c r="AC67" s="49"/>
      <c r="AD67" s="80"/>
      <c r="AE67" s="52" t="s">
        <v>1279</v>
      </c>
      <c r="AF67" s="52"/>
      <c r="AG67" s="52"/>
      <c r="AH67" s="52"/>
      <c r="AI67" s="52"/>
      <c r="AJ67" s="300">
        <f>$AJ$7</f>
        <v>0.25</v>
      </c>
      <c r="AK67" s="298"/>
      <c r="AL67" s="55" t="s">
        <v>1280</v>
      </c>
      <c r="AM67" s="55"/>
      <c r="AN67" s="55"/>
      <c r="AO67" s="55"/>
      <c r="AP67" s="63"/>
      <c r="AQ67" s="58">
        <f>ROUND((F65+K69*M69)*(1+AJ67),0)</f>
        <v>938</v>
      </c>
      <c r="AR67" s="59"/>
    </row>
    <row r="68" spans="1:44" ht="16.5" customHeight="1">
      <c r="A68" s="39">
        <v>11</v>
      </c>
      <c r="B68" s="39">
        <v>6125</v>
      </c>
      <c r="C68" s="41" t="s">
        <v>1359</v>
      </c>
      <c r="D68" s="18"/>
      <c r="E68" s="84"/>
      <c r="F68" s="48"/>
      <c r="G68" s="48"/>
      <c r="H68" s="48"/>
      <c r="I68" s="75"/>
      <c r="J68" s="87"/>
      <c r="K68" s="315"/>
      <c r="L68" s="315"/>
      <c r="M68" s="48"/>
      <c r="N68" s="48"/>
      <c r="O68" s="48"/>
      <c r="P68" s="51"/>
      <c r="Q68" s="47"/>
      <c r="R68" s="48"/>
      <c r="S68" s="48"/>
      <c r="T68" s="48"/>
      <c r="U68" s="50"/>
      <c r="V68" s="49"/>
      <c r="W68" s="80"/>
      <c r="X68" s="60"/>
      <c r="Y68" s="36"/>
      <c r="Z68" s="36"/>
      <c r="AA68" s="36"/>
      <c r="AB68" s="61"/>
      <c r="AC68" s="66"/>
      <c r="AD68" s="67"/>
      <c r="AE68" s="52" t="s">
        <v>1282</v>
      </c>
      <c r="AF68" s="52"/>
      <c r="AG68" s="52"/>
      <c r="AH68" s="52"/>
      <c r="AI68" s="52"/>
      <c r="AJ68" s="300">
        <f>$AJ$8</f>
        <v>0.5</v>
      </c>
      <c r="AK68" s="298"/>
      <c r="AL68" s="55" t="s">
        <v>938</v>
      </c>
      <c r="AM68" s="55"/>
      <c r="AN68" s="55"/>
      <c r="AO68" s="55"/>
      <c r="AP68" s="63"/>
      <c r="AQ68" s="58">
        <f>ROUND((F65+K69*M69)*(1+AJ68),0)</f>
        <v>1125</v>
      </c>
      <c r="AR68" s="59"/>
    </row>
    <row r="69" spans="1:44" ht="16.5" customHeight="1">
      <c r="A69" s="39">
        <v>11</v>
      </c>
      <c r="B69" s="39">
        <v>6126</v>
      </c>
      <c r="C69" s="41" t="s">
        <v>1360</v>
      </c>
      <c r="D69" s="18"/>
      <c r="E69" s="84"/>
      <c r="F69" s="48"/>
      <c r="G69" s="48"/>
      <c r="H69" s="48"/>
      <c r="I69" s="75"/>
      <c r="J69" s="85" t="s">
        <v>896</v>
      </c>
      <c r="K69" s="16">
        <v>2</v>
      </c>
      <c r="L69" s="16" t="s">
        <v>893</v>
      </c>
      <c r="M69" s="299">
        <f>$M$15</f>
        <v>83</v>
      </c>
      <c r="N69" s="299"/>
      <c r="O69" s="48" t="s">
        <v>1278</v>
      </c>
      <c r="P69" s="51"/>
      <c r="Q69" s="47"/>
      <c r="R69" s="48"/>
      <c r="S69" s="48"/>
      <c r="T69" s="48"/>
      <c r="U69" s="50"/>
      <c r="V69" s="49"/>
      <c r="W69" s="80"/>
      <c r="X69" s="47" t="s">
        <v>1284</v>
      </c>
      <c r="Y69" s="48"/>
      <c r="Z69" s="48"/>
      <c r="AA69" s="48"/>
      <c r="AB69" s="50"/>
      <c r="AC69" s="49"/>
      <c r="AD69" s="80"/>
      <c r="AE69" s="18"/>
      <c r="AF69" s="18"/>
      <c r="AG69" s="18"/>
      <c r="AH69" s="18"/>
      <c r="AI69" s="18"/>
      <c r="AJ69" s="8"/>
      <c r="AK69" s="8"/>
      <c r="AL69" s="26"/>
      <c r="AM69" s="26"/>
      <c r="AN69" s="26"/>
      <c r="AO69" s="26"/>
      <c r="AP69" s="44"/>
      <c r="AQ69" s="58">
        <f>ROUND((F65+K69*M69)*AB70,0)</f>
        <v>1500</v>
      </c>
      <c r="AR69" s="59"/>
    </row>
    <row r="70" spans="1:44" ht="16.5" customHeight="1">
      <c r="A70" s="39">
        <v>11</v>
      </c>
      <c r="B70" s="39">
        <v>6127</v>
      </c>
      <c r="C70" s="41" t="s">
        <v>1361</v>
      </c>
      <c r="D70" s="18"/>
      <c r="E70" s="84"/>
      <c r="F70" s="48"/>
      <c r="G70" s="48"/>
      <c r="H70" s="48"/>
      <c r="I70" s="75"/>
      <c r="J70" s="87"/>
      <c r="K70" s="48"/>
      <c r="L70" s="48"/>
      <c r="M70" s="70"/>
      <c r="N70" s="70"/>
      <c r="O70" s="48"/>
      <c r="P70" s="51"/>
      <c r="Q70" s="47"/>
      <c r="R70" s="48"/>
      <c r="S70" s="48"/>
      <c r="T70" s="48"/>
      <c r="U70" s="50"/>
      <c r="V70" s="49"/>
      <c r="W70" s="80"/>
      <c r="X70" s="47"/>
      <c r="Y70" s="48"/>
      <c r="Z70" s="30"/>
      <c r="AA70" s="50" t="s">
        <v>893</v>
      </c>
      <c r="AB70" s="313">
        <f>$AB$10</f>
        <v>2</v>
      </c>
      <c r="AC70" s="299"/>
      <c r="AD70" s="65"/>
      <c r="AE70" s="52" t="s">
        <v>1279</v>
      </c>
      <c r="AF70" s="52"/>
      <c r="AG70" s="52"/>
      <c r="AH70" s="52"/>
      <c r="AI70" s="52"/>
      <c r="AJ70" s="300">
        <f>$AJ$7</f>
        <v>0.25</v>
      </c>
      <c r="AK70" s="298"/>
      <c r="AL70" s="55" t="s">
        <v>756</v>
      </c>
      <c r="AM70" s="55"/>
      <c r="AN70" s="55"/>
      <c r="AO70" s="55"/>
      <c r="AP70" s="63"/>
      <c r="AQ70" s="58">
        <f>ROUND(ROUND((F65+K69*M69)*AB70,0)*(1+AJ70),0)</f>
        <v>1875</v>
      </c>
      <c r="AR70" s="59"/>
    </row>
    <row r="71" spans="1:44" ht="16.5" customHeight="1">
      <c r="A71" s="39">
        <v>11</v>
      </c>
      <c r="B71" s="39">
        <v>6128</v>
      </c>
      <c r="C71" s="41" t="s">
        <v>1362</v>
      </c>
      <c r="D71" s="18"/>
      <c r="E71" s="84"/>
      <c r="F71" s="48"/>
      <c r="G71" s="48"/>
      <c r="H71" s="48"/>
      <c r="I71" s="70"/>
      <c r="J71" s="88"/>
      <c r="K71" s="36"/>
      <c r="L71" s="48"/>
      <c r="M71" s="48"/>
      <c r="N71" s="48"/>
      <c r="O71" s="48"/>
      <c r="P71" s="51"/>
      <c r="Q71" s="60"/>
      <c r="R71" s="36"/>
      <c r="S71" s="36"/>
      <c r="T71" s="36"/>
      <c r="U71" s="61"/>
      <c r="V71" s="66"/>
      <c r="W71" s="67"/>
      <c r="X71" s="60"/>
      <c r="Y71" s="36"/>
      <c r="Z71" s="36"/>
      <c r="AA71" s="36"/>
      <c r="AB71" s="61"/>
      <c r="AC71" s="66"/>
      <c r="AD71" s="67"/>
      <c r="AE71" s="52" t="s">
        <v>1282</v>
      </c>
      <c r="AF71" s="52"/>
      <c r="AG71" s="52"/>
      <c r="AH71" s="52"/>
      <c r="AI71" s="52"/>
      <c r="AJ71" s="300">
        <f>$AJ$8</f>
        <v>0.5</v>
      </c>
      <c r="AK71" s="298"/>
      <c r="AL71" s="55" t="s">
        <v>938</v>
      </c>
      <c r="AM71" s="55"/>
      <c r="AN71" s="55"/>
      <c r="AO71" s="55"/>
      <c r="AP71" s="63"/>
      <c r="AQ71" s="58">
        <f>ROUND(ROUND((F65+K69*M69)*AB70,0)*(1+AJ71),0)</f>
        <v>2250</v>
      </c>
      <c r="AR71" s="59"/>
    </row>
    <row r="72" spans="1:44" ht="16.5" customHeight="1">
      <c r="A72" s="39">
        <v>11</v>
      </c>
      <c r="B72" s="39">
        <v>6135</v>
      </c>
      <c r="C72" s="41" t="s">
        <v>1363</v>
      </c>
      <c r="D72" s="18"/>
      <c r="E72" s="84"/>
      <c r="F72" s="48"/>
      <c r="G72" s="48"/>
      <c r="H72" s="48"/>
      <c r="I72" s="74"/>
      <c r="J72" s="42" t="s">
        <v>1364</v>
      </c>
      <c r="K72" s="48"/>
      <c r="L72" s="26"/>
      <c r="M72" s="26"/>
      <c r="N72" s="26"/>
      <c r="O72" s="26"/>
      <c r="P72" s="44"/>
      <c r="Q72" s="47"/>
      <c r="R72" s="48"/>
      <c r="S72" s="48"/>
      <c r="T72" s="48"/>
      <c r="U72" s="50"/>
      <c r="V72" s="49"/>
      <c r="W72" s="80"/>
      <c r="X72" s="42"/>
      <c r="Y72" s="26"/>
      <c r="Z72" s="26"/>
      <c r="AA72" s="26"/>
      <c r="AB72" s="43"/>
      <c r="AC72" s="78"/>
      <c r="AD72" s="79"/>
      <c r="AE72" s="18"/>
      <c r="AF72" s="18"/>
      <c r="AG72" s="18"/>
      <c r="AH72" s="18"/>
      <c r="AI72" s="18"/>
      <c r="AJ72" s="8"/>
      <c r="AK72" s="8"/>
      <c r="AL72" s="26"/>
      <c r="AM72" s="26"/>
      <c r="AN72" s="26"/>
      <c r="AO72" s="26"/>
      <c r="AP72" s="44"/>
      <c r="AQ72" s="58">
        <f>ROUND(F65+K75*M75,0)</f>
        <v>833</v>
      </c>
      <c r="AR72" s="59"/>
    </row>
    <row r="73" spans="1:44" ht="16.5" customHeight="1">
      <c r="A73" s="39">
        <v>11</v>
      </c>
      <c r="B73" s="39">
        <v>6136</v>
      </c>
      <c r="C73" s="41" t="s">
        <v>1365</v>
      </c>
      <c r="D73" s="18"/>
      <c r="E73" s="84"/>
      <c r="F73" s="48"/>
      <c r="G73" s="48"/>
      <c r="H73" s="48"/>
      <c r="I73" s="75"/>
      <c r="J73" s="47"/>
      <c r="K73" s="48"/>
      <c r="L73" s="48"/>
      <c r="M73" s="48"/>
      <c r="N73" s="48"/>
      <c r="O73" s="48"/>
      <c r="P73" s="51"/>
      <c r="Q73" s="47"/>
      <c r="R73" s="48"/>
      <c r="S73" s="48"/>
      <c r="T73" s="48"/>
      <c r="U73" s="50"/>
      <c r="V73" s="49"/>
      <c r="W73" s="80"/>
      <c r="X73" s="47"/>
      <c r="Y73" s="48"/>
      <c r="Z73" s="48"/>
      <c r="AA73" s="48"/>
      <c r="AB73" s="50"/>
      <c r="AC73" s="49"/>
      <c r="AD73" s="80"/>
      <c r="AE73" s="52" t="s">
        <v>1279</v>
      </c>
      <c r="AF73" s="52"/>
      <c r="AG73" s="52"/>
      <c r="AH73" s="52"/>
      <c r="AI73" s="52"/>
      <c r="AJ73" s="300">
        <f>$AJ$7</f>
        <v>0.25</v>
      </c>
      <c r="AK73" s="298"/>
      <c r="AL73" s="55" t="s">
        <v>1280</v>
      </c>
      <c r="AM73" s="55"/>
      <c r="AN73" s="55"/>
      <c r="AO73" s="55"/>
      <c r="AP73" s="63"/>
      <c r="AQ73" s="58">
        <f>ROUND((F65+K75*M75)*(1+AJ73),0)</f>
        <v>1041</v>
      </c>
      <c r="AR73" s="59"/>
    </row>
    <row r="74" spans="1:44" ht="16.5" customHeight="1">
      <c r="A74" s="39">
        <v>11</v>
      </c>
      <c r="B74" s="39">
        <v>6137</v>
      </c>
      <c r="C74" s="41" t="s">
        <v>1366</v>
      </c>
      <c r="D74" s="18"/>
      <c r="E74" s="84"/>
      <c r="F74" s="48"/>
      <c r="G74" s="48"/>
      <c r="H74" s="48"/>
      <c r="I74" s="75"/>
      <c r="J74" s="87"/>
      <c r="K74" s="315"/>
      <c r="L74" s="315"/>
      <c r="M74" s="48"/>
      <c r="N74" s="48"/>
      <c r="O74" s="48"/>
      <c r="P74" s="51"/>
      <c r="Q74" s="47"/>
      <c r="R74" s="48"/>
      <c r="S74" s="48"/>
      <c r="T74" s="48"/>
      <c r="U74" s="50"/>
      <c r="V74" s="49"/>
      <c r="W74" s="80"/>
      <c r="X74" s="60"/>
      <c r="Y74" s="36"/>
      <c r="Z74" s="36"/>
      <c r="AA74" s="36"/>
      <c r="AB74" s="61"/>
      <c r="AC74" s="66"/>
      <c r="AD74" s="67"/>
      <c r="AE74" s="52" t="s">
        <v>1282</v>
      </c>
      <c r="AF74" s="52"/>
      <c r="AG74" s="52"/>
      <c r="AH74" s="52"/>
      <c r="AI74" s="52"/>
      <c r="AJ74" s="300">
        <f>$AJ$8</f>
        <v>0.5</v>
      </c>
      <c r="AK74" s="298"/>
      <c r="AL74" s="55" t="s">
        <v>938</v>
      </c>
      <c r="AM74" s="55"/>
      <c r="AN74" s="55"/>
      <c r="AO74" s="55"/>
      <c r="AP74" s="63"/>
      <c r="AQ74" s="58">
        <f>ROUND((F65+K75*M75)*(1+AJ74),0)</f>
        <v>1250</v>
      </c>
      <c r="AR74" s="59"/>
    </row>
    <row r="75" spans="1:44" ht="16.5" customHeight="1">
      <c r="A75" s="39">
        <v>11</v>
      </c>
      <c r="B75" s="39">
        <v>6138</v>
      </c>
      <c r="C75" s="41" t="s">
        <v>1367</v>
      </c>
      <c r="D75" s="18"/>
      <c r="E75" s="84"/>
      <c r="F75" s="48"/>
      <c r="G75" s="48"/>
      <c r="H75" s="48"/>
      <c r="I75" s="75"/>
      <c r="J75" s="85" t="s">
        <v>896</v>
      </c>
      <c r="K75" s="16">
        <v>3</v>
      </c>
      <c r="L75" s="16" t="s">
        <v>893</v>
      </c>
      <c r="M75" s="299">
        <f>$M$15</f>
        <v>83</v>
      </c>
      <c r="N75" s="299"/>
      <c r="O75" s="48" t="s">
        <v>1278</v>
      </c>
      <c r="P75" s="51"/>
      <c r="Q75" s="47"/>
      <c r="R75" s="48"/>
      <c r="S75" s="48"/>
      <c r="T75" s="48"/>
      <c r="U75" s="50"/>
      <c r="V75" s="49"/>
      <c r="W75" s="80"/>
      <c r="X75" s="47" t="s">
        <v>1284</v>
      </c>
      <c r="Y75" s="48"/>
      <c r="Z75" s="48"/>
      <c r="AA75" s="48"/>
      <c r="AB75" s="50"/>
      <c r="AC75" s="49"/>
      <c r="AD75" s="80"/>
      <c r="AE75" s="18"/>
      <c r="AF75" s="18"/>
      <c r="AG75" s="18"/>
      <c r="AH75" s="18"/>
      <c r="AI75" s="18"/>
      <c r="AJ75" s="8"/>
      <c r="AK75" s="8"/>
      <c r="AL75" s="26"/>
      <c r="AM75" s="26"/>
      <c r="AN75" s="26"/>
      <c r="AO75" s="26"/>
      <c r="AP75" s="44"/>
      <c r="AQ75" s="58">
        <f>ROUND((F65+K75*M75)*AB76,0)</f>
        <v>1666</v>
      </c>
      <c r="AR75" s="59"/>
    </row>
    <row r="76" spans="1:44" ht="16.5" customHeight="1">
      <c r="A76" s="39">
        <v>11</v>
      </c>
      <c r="B76" s="39">
        <v>6139</v>
      </c>
      <c r="C76" s="41" t="s">
        <v>1368</v>
      </c>
      <c r="D76" s="18"/>
      <c r="E76" s="84"/>
      <c r="F76" s="48"/>
      <c r="G76" s="48"/>
      <c r="H76" s="48"/>
      <c r="I76" s="75"/>
      <c r="J76" s="87"/>
      <c r="K76" s="48"/>
      <c r="L76" s="48"/>
      <c r="M76" s="70"/>
      <c r="N76" s="70"/>
      <c r="O76" s="48"/>
      <c r="P76" s="51"/>
      <c r="Q76" s="47"/>
      <c r="R76" s="48"/>
      <c r="S76" s="48"/>
      <c r="T76" s="48"/>
      <c r="U76" s="50"/>
      <c r="V76" s="49"/>
      <c r="W76" s="80"/>
      <c r="X76" s="47"/>
      <c r="Y76" s="48"/>
      <c r="Z76" s="48"/>
      <c r="AA76" s="50" t="s">
        <v>893</v>
      </c>
      <c r="AB76" s="313">
        <f>$AB$10</f>
        <v>2</v>
      </c>
      <c r="AC76" s="299"/>
      <c r="AD76" s="65"/>
      <c r="AE76" s="52" t="s">
        <v>1279</v>
      </c>
      <c r="AF76" s="52"/>
      <c r="AG76" s="52"/>
      <c r="AH76" s="52"/>
      <c r="AI76" s="52"/>
      <c r="AJ76" s="300">
        <f>$AJ$7</f>
        <v>0.25</v>
      </c>
      <c r="AK76" s="298"/>
      <c r="AL76" s="55" t="s">
        <v>756</v>
      </c>
      <c r="AM76" s="55"/>
      <c r="AN76" s="55"/>
      <c r="AO76" s="55"/>
      <c r="AP76" s="63"/>
      <c r="AQ76" s="58">
        <f>ROUND(ROUND((F65+K75*M75)*AB76,0)*(1+AJ76),0)</f>
        <v>2083</v>
      </c>
      <c r="AR76" s="59"/>
    </row>
    <row r="77" spans="1:44" ht="16.5" customHeight="1">
      <c r="A77" s="39">
        <v>11</v>
      </c>
      <c r="B77" s="39">
        <v>6140</v>
      </c>
      <c r="C77" s="41" t="s">
        <v>1369</v>
      </c>
      <c r="D77" s="18"/>
      <c r="E77" s="84"/>
      <c r="F77" s="48"/>
      <c r="G77" s="48"/>
      <c r="H77" s="48"/>
      <c r="I77" s="70"/>
      <c r="J77" s="88"/>
      <c r="K77" s="48"/>
      <c r="L77" s="48"/>
      <c r="M77" s="48"/>
      <c r="N77" s="48"/>
      <c r="O77" s="48"/>
      <c r="P77" s="51"/>
      <c r="Q77" s="60"/>
      <c r="R77" s="36"/>
      <c r="S77" s="36"/>
      <c r="T77" s="36"/>
      <c r="U77" s="61"/>
      <c r="V77" s="66"/>
      <c r="W77" s="67"/>
      <c r="X77" s="60"/>
      <c r="Y77" s="36"/>
      <c r="Z77" s="36"/>
      <c r="AA77" s="36"/>
      <c r="AB77" s="61"/>
      <c r="AC77" s="66"/>
      <c r="AD77" s="67"/>
      <c r="AE77" s="52" t="s">
        <v>1282</v>
      </c>
      <c r="AF77" s="52"/>
      <c r="AG77" s="52"/>
      <c r="AH77" s="52"/>
      <c r="AI77" s="52"/>
      <c r="AJ77" s="300">
        <f>$AJ$8</f>
        <v>0.5</v>
      </c>
      <c r="AK77" s="298"/>
      <c r="AL77" s="55" t="s">
        <v>938</v>
      </c>
      <c r="AM77" s="55"/>
      <c r="AN77" s="55"/>
      <c r="AO77" s="55"/>
      <c r="AP77" s="63"/>
      <c r="AQ77" s="58">
        <f>ROUND(ROUND((F65+K75*M75)*AB76,0)*(1+AJ77),0)</f>
        <v>2499</v>
      </c>
      <c r="AR77" s="59"/>
    </row>
    <row r="78" spans="1:44" ht="16.5" customHeight="1">
      <c r="A78" s="39">
        <v>11</v>
      </c>
      <c r="B78" s="39">
        <v>1411</v>
      </c>
      <c r="C78" s="41" t="s">
        <v>1370</v>
      </c>
      <c r="D78" s="324"/>
      <c r="E78" s="322"/>
      <c r="F78" s="26" t="s">
        <v>1371</v>
      </c>
      <c r="G78" s="26"/>
      <c r="H78" s="26"/>
      <c r="I78" s="26"/>
      <c r="J78" s="26"/>
      <c r="K78" s="26"/>
      <c r="L78" s="26"/>
      <c r="M78" s="26"/>
      <c r="N78" s="26"/>
      <c r="O78" s="26"/>
      <c r="P78" s="44"/>
      <c r="Q78" s="42"/>
      <c r="R78" s="26"/>
      <c r="S78" s="26"/>
      <c r="T78" s="26"/>
      <c r="U78" s="43"/>
      <c r="V78" s="78"/>
      <c r="W78" s="79"/>
      <c r="X78" s="42"/>
      <c r="Y78" s="26"/>
      <c r="Z78" s="26"/>
      <c r="AA78" s="26"/>
      <c r="AB78" s="43"/>
      <c r="AC78" s="78"/>
      <c r="AD78" s="79"/>
      <c r="AE78" s="26"/>
      <c r="AF78" s="26"/>
      <c r="AG78" s="26"/>
      <c r="AH78" s="26"/>
      <c r="AI78" s="26"/>
      <c r="AJ78" s="27"/>
      <c r="AK78" s="27"/>
      <c r="AL78" s="26"/>
      <c r="AM78" s="26"/>
      <c r="AN78" s="26"/>
      <c r="AO78" s="26"/>
      <c r="AP78" s="44"/>
      <c r="AQ78" s="58">
        <f>ROUND(K79+K80*M80,0)</f>
        <v>667</v>
      </c>
      <c r="AR78" s="46"/>
    </row>
    <row r="79" spans="1:44" ht="16.5" customHeight="1">
      <c r="A79" s="39">
        <v>11</v>
      </c>
      <c r="B79" s="39">
        <v>1412</v>
      </c>
      <c r="C79" s="41" t="s">
        <v>1372</v>
      </c>
      <c r="D79" s="324"/>
      <c r="E79" s="322"/>
      <c r="F79" s="48" t="s">
        <v>1373</v>
      </c>
      <c r="G79" s="48"/>
      <c r="H79" s="48"/>
      <c r="I79" s="48"/>
      <c r="J79" s="48"/>
      <c r="K79" s="299">
        <f>K55</f>
        <v>584</v>
      </c>
      <c r="L79" s="299"/>
      <c r="M79" s="48" t="s">
        <v>943</v>
      </c>
      <c r="N79" s="48"/>
      <c r="O79" s="48"/>
      <c r="P79" s="51"/>
      <c r="Q79" s="47"/>
      <c r="R79" s="48"/>
      <c r="S79" s="48"/>
      <c r="T79" s="48"/>
      <c r="U79" s="50"/>
      <c r="V79" s="49"/>
      <c r="W79" s="80"/>
      <c r="X79" s="47"/>
      <c r="Y79" s="48"/>
      <c r="Z79" s="48"/>
      <c r="AA79" s="48"/>
      <c r="AB79" s="50"/>
      <c r="AC79" s="49"/>
      <c r="AD79" s="80"/>
      <c r="AE79" s="52" t="s">
        <v>1279</v>
      </c>
      <c r="AF79" s="52"/>
      <c r="AG79" s="52"/>
      <c r="AH79" s="52"/>
      <c r="AI79" s="52"/>
      <c r="AJ79" s="300">
        <f>$AJ$7</f>
        <v>0.25</v>
      </c>
      <c r="AK79" s="298"/>
      <c r="AL79" s="55" t="s">
        <v>1280</v>
      </c>
      <c r="AM79" s="55"/>
      <c r="AN79" s="55"/>
      <c r="AO79" s="55"/>
      <c r="AP79" s="63"/>
      <c r="AQ79" s="58">
        <f>ROUND((K79+K80*M80)*(1+AJ79),0)</f>
        <v>834</v>
      </c>
      <c r="AR79" s="59"/>
    </row>
    <row r="80" spans="1:44" ht="16.5" customHeight="1">
      <c r="A80" s="39">
        <v>11</v>
      </c>
      <c r="B80" s="39">
        <v>1413</v>
      </c>
      <c r="C80" s="41" t="s">
        <v>1374</v>
      </c>
      <c r="D80" s="324"/>
      <c r="E80" s="322"/>
      <c r="F80" s="48"/>
      <c r="G80" s="48"/>
      <c r="H80" s="48"/>
      <c r="I80" s="48"/>
      <c r="J80" s="48"/>
      <c r="K80" s="16">
        <v>1</v>
      </c>
      <c r="L80" s="49" t="s">
        <v>944</v>
      </c>
      <c r="M80" s="299">
        <v>83</v>
      </c>
      <c r="N80" s="299"/>
      <c r="O80" s="48" t="s">
        <v>1278</v>
      </c>
      <c r="P80" s="51"/>
      <c r="Q80" s="47"/>
      <c r="R80" s="48"/>
      <c r="S80" s="48"/>
      <c r="T80" s="48"/>
      <c r="U80" s="50"/>
      <c r="V80" s="49"/>
      <c r="W80" s="80"/>
      <c r="X80" s="60"/>
      <c r="Y80" s="36"/>
      <c r="Z80" s="36"/>
      <c r="AA80" s="36"/>
      <c r="AB80" s="61"/>
      <c r="AC80" s="66"/>
      <c r="AD80" s="67"/>
      <c r="AE80" s="52" t="s">
        <v>1282</v>
      </c>
      <c r="AF80" s="52"/>
      <c r="AG80" s="52"/>
      <c r="AH80" s="52"/>
      <c r="AI80" s="52"/>
      <c r="AJ80" s="300">
        <f>$AJ$8</f>
        <v>0.5</v>
      </c>
      <c r="AK80" s="298"/>
      <c r="AL80" s="55" t="s">
        <v>938</v>
      </c>
      <c r="AM80" s="55"/>
      <c r="AN80" s="55"/>
      <c r="AO80" s="55"/>
      <c r="AP80" s="63"/>
      <c r="AQ80" s="58">
        <f>ROUND((K79+K80*M80)*(1+AJ80),0)</f>
        <v>1001</v>
      </c>
      <c r="AR80" s="59"/>
    </row>
    <row r="81" spans="1:44" ht="16.5" customHeight="1">
      <c r="A81" s="39">
        <v>11</v>
      </c>
      <c r="B81" s="39">
        <v>1421</v>
      </c>
      <c r="C81" s="41" t="s">
        <v>1375</v>
      </c>
      <c r="D81" s="324"/>
      <c r="E81" s="322"/>
      <c r="F81" s="48"/>
      <c r="G81" s="48"/>
      <c r="H81" s="48"/>
      <c r="I81" s="48"/>
      <c r="J81" s="48"/>
      <c r="K81" s="48"/>
      <c r="L81" s="48"/>
      <c r="M81" s="48"/>
      <c r="N81" s="48"/>
      <c r="O81" s="48"/>
      <c r="P81" s="51"/>
      <c r="Q81" s="47"/>
      <c r="R81" s="48"/>
      <c r="S81" s="48"/>
      <c r="T81" s="48"/>
      <c r="U81" s="50"/>
      <c r="V81" s="49"/>
      <c r="W81" s="80"/>
      <c r="X81" s="47" t="s">
        <v>1284</v>
      </c>
      <c r="Y81" s="48"/>
      <c r="Z81" s="48"/>
      <c r="AA81" s="48"/>
      <c r="AB81" s="50"/>
      <c r="AC81" s="49"/>
      <c r="AD81" s="80"/>
      <c r="AE81" s="48"/>
      <c r="AF81" s="48"/>
      <c r="AG81" s="48"/>
      <c r="AH81" s="48"/>
      <c r="AI81" s="48"/>
      <c r="AJ81" s="16"/>
      <c r="AK81" s="16"/>
      <c r="AL81" s="26"/>
      <c r="AM81" s="26"/>
      <c r="AN81" s="26"/>
      <c r="AO81" s="26"/>
      <c r="AP81" s="44"/>
      <c r="AQ81" s="58">
        <f>ROUND((K79+K80*M80)*AB82,0)</f>
        <v>1334</v>
      </c>
      <c r="AR81" s="59"/>
    </row>
    <row r="82" spans="1:44" ht="16.5" customHeight="1">
      <c r="A82" s="39">
        <v>11</v>
      </c>
      <c r="B82" s="39">
        <v>1422</v>
      </c>
      <c r="C82" s="41" t="s">
        <v>1376</v>
      </c>
      <c r="D82" s="324"/>
      <c r="E82" s="322"/>
      <c r="F82" s="48"/>
      <c r="G82" s="48"/>
      <c r="H82" s="48"/>
      <c r="I82" s="48"/>
      <c r="J82" s="48"/>
      <c r="K82" s="48"/>
      <c r="L82" s="48"/>
      <c r="M82" s="48"/>
      <c r="N82" s="48"/>
      <c r="O82" s="48"/>
      <c r="P82" s="51"/>
      <c r="Q82" s="47"/>
      <c r="R82" s="48"/>
      <c r="S82" s="48"/>
      <c r="T82" s="48"/>
      <c r="U82" s="50"/>
      <c r="V82" s="49"/>
      <c r="W82" s="80"/>
      <c r="X82" s="47"/>
      <c r="Y82" s="48"/>
      <c r="Z82" s="30"/>
      <c r="AA82" s="50" t="s">
        <v>893</v>
      </c>
      <c r="AB82" s="313">
        <f>$AB$10</f>
        <v>2</v>
      </c>
      <c r="AC82" s="299"/>
      <c r="AD82" s="65"/>
      <c r="AE82" s="52" t="s">
        <v>1279</v>
      </c>
      <c r="AF82" s="52"/>
      <c r="AG82" s="52"/>
      <c r="AH82" s="52"/>
      <c r="AI82" s="52"/>
      <c r="AJ82" s="300">
        <f>$AJ$7</f>
        <v>0.25</v>
      </c>
      <c r="AK82" s="298"/>
      <c r="AL82" s="55" t="s">
        <v>756</v>
      </c>
      <c r="AM82" s="55"/>
      <c r="AN82" s="55"/>
      <c r="AO82" s="55"/>
      <c r="AP82" s="63"/>
      <c r="AQ82" s="58">
        <f>ROUND(ROUND((K79+K80*M80)*AB82,0)*(1+AJ82),0)</f>
        <v>1668</v>
      </c>
      <c r="AR82" s="59"/>
    </row>
    <row r="83" spans="1:44" ht="16.5" customHeight="1">
      <c r="A83" s="39">
        <v>11</v>
      </c>
      <c r="B83" s="39">
        <v>1423</v>
      </c>
      <c r="C83" s="41" t="s">
        <v>1377</v>
      </c>
      <c r="D83" s="324"/>
      <c r="E83" s="322"/>
      <c r="F83" s="48"/>
      <c r="G83" s="48"/>
      <c r="H83" s="48"/>
      <c r="I83" s="48"/>
      <c r="J83" s="48"/>
      <c r="K83" s="36"/>
      <c r="L83" s="48"/>
      <c r="M83" s="48"/>
      <c r="N83" s="48"/>
      <c r="O83" s="48"/>
      <c r="P83" s="51"/>
      <c r="Q83" s="60"/>
      <c r="R83" s="36"/>
      <c r="S83" s="36"/>
      <c r="T83" s="36"/>
      <c r="U83" s="61"/>
      <c r="V83" s="66"/>
      <c r="W83" s="67"/>
      <c r="X83" s="60"/>
      <c r="Y83" s="36"/>
      <c r="Z83" s="36"/>
      <c r="AA83" s="36"/>
      <c r="AB83" s="61"/>
      <c r="AC83" s="66"/>
      <c r="AD83" s="67"/>
      <c r="AE83" s="52" t="s">
        <v>1282</v>
      </c>
      <c r="AF83" s="52"/>
      <c r="AG83" s="52"/>
      <c r="AH83" s="52"/>
      <c r="AI83" s="52"/>
      <c r="AJ83" s="300">
        <f>$AJ$8</f>
        <v>0.5</v>
      </c>
      <c r="AK83" s="298"/>
      <c r="AL83" s="55" t="s">
        <v>938</v>
      </c>
      <c r="AM83" s="55"/>
      <c r="AN83" s="55"/>
      <c r="AO83" s="55"/>
      <c r="AP83" s="63"/>
      <c r="AQ83" s="58">
        <f>ROUND(ROUND((K79+K80*M80)*AB82,0)*(1+AJ83),0)</f>
        <v>2001</v>
      </c>
      <c r="AR83" s="59"/>
    </row>
    <row r="84" spans="1:44" ht="16.5" customHeight="1">
      <c r="A84" s="39">
        <v>11</v>
      </c>
      <c r="B84" s="39">
        <v>6211</v>
      </c>
      <c r="C84" s="41" t="s">
        <v>1378</v>
      </c>
      <c r="D84" s="18"/>
      <c r="E84" s="47"/>
      <c r="F84" s="326" t="s">
        <v>1379</v>
      </c>
      <c r="G84" s="336"/>
      <c r="H84" s="336"/>
      <c r="I84" s="336"/>
      <c r="J84" s="42" t="s">
        <v>1356</v>
      </c>
      <c r="K84" s="48"/>
      <c r="L84" s="26"/>
      <c r="M84" s="26"/>
      <c r="N84" s="26"/>
      <c r="O84" s="26"/>
      <c r="P84" s="44"/>
      <c r="Q84" s="47"/>
      <c r="R84" s="48"/>
      <c r="S84" s="48"/>
      <c r="T84" s="48"/>
      <c r="U84" s="50"/>
      <c r="V84" s="49"/>
      <c r="W84" s="80"/>
      <c r="X84" s="42"/>
      <c r="Y84" s="26"/>
      <c r="Z84" s="26"/>
      <c r="AA84" s="26"/>
      <c r="AB84" s="43"/>
      <c r="AC84" s="78"/>
      <c r="AD84" s="79"/>
      <c r="AE84" s="18"/>
      <c r="AF84" s="18"/>
      <c r="AG84" s="18"/>
      <c r="AH84" s="18"/>
      <c r="AI84" s="18"/>
      <c r="AJ84" s="8"/>
      <c r="AK84" s="8"/>
      <c r="AL84" s="26"/>
      <c r="AM84" s="26"/>
      <c r="AN84" s="26"/>
      <c r="AO84" s="26"/>
      <c r="AP84" s="44"/>
      <c r="AQ84" s="58">
        <f>ROUND(F88+F89*H89+K87*M87,0)</f>
        <v>750</v>
      </c>
      <c r="AR84" s="59"/>
    </row>
    <row r="85" spans="1:44" ht="16.5" customHeight="1">
      <c r="A85" s="39">
        <v>11</v>
      </c>
      <c r="B85" s="39">
        <v>6212</v>
      </c>
      <c r="C85" s="41" t="s">
        <v>1380</v>
      </c>
      <c r="D85" s="18"/>
      <c r="E85" s="47"/>
      <c r="F85" s="320"/>
      <c r="G85" s="337"/>
      <c r="H85" s="337"/>
      <c r="I85" s="321"/>
      <c r="J85" s="47" t="s">
        <v>1358</v>
      </c>
      <c r="K85" s="48"/>
      <c r="L85" s="48"/>
      <c r="M85" s="48"/>
      <c r="N85" s="48"/>
      <c r="O85" s="48"/>
      <c r="P85" s="51"/>
      <c r="Q85" s="47"/>
      <c r="R85" s="48"/>
      <c r="S85" s="48"/>
      <c r="T85" s="48"/>
      <c r="U85" s="50"/>
      <c r="V85" s="49"/>
      <c r="W85" s="80"/>
      <c r="X85" s="47"/>
      <c r="Y85" s="48"/>
      <c r="Z85" s="48"/>
      <c r="AA85" s="48"/>
      <c r="AB85" s="50"/>
      <c r="AC85" s="49"/>
      <c r="AD85" s="80"/>
      <c r="AE85" s="52" t="s">
        <v>1279</v>
      </c>
      <c r="AF85" s="52"/>
      <c r="AG85" s="52"/>
      <c r="AH85" s="52"/>
      <c r="AI85" s="52"/>
      <c r="AJ85" s="300">
        <f>$AJ$7</f>
        <v>0.25</v>
      </c>
      <c r="AK85" s="298"/>
      <c r="AL85" s="55" t="s">
        <v>1280</v>
      </c>
      <c r="AM85" s="55"/>
      <c r="AN85" s="55"/>
      <c r="AO85" s="55"/>
      <c r="AP85" s="63"/>
      <c r="AQ85" s="58">
        <f>ROUND((F88+F89*H89+K87*M87)*(1+AJ85),0)</f>
        <v>938</v>
      </c>
      <c r="AR85" s="59"/>
    </row>
    <row r="86" spans="1:44" ht="16.5" customHeight="1">
      <c r="A86" s="39">
        <v>11</v>
      </c>
      <c r="B86" s="39">
        <v>6213</v>
      </c>
      <c r="C86" s="41" t="s">
        <v>1381</v>
      </c>
      <c r="D86" s="18"/>
      <c r="E86" s="47"/>
      <c r="F86" s="320"/>
      <c r="G86" s="337"/>
      <c r="H86" s="337"/>
      <c r="I86" s="321"/>
      <c r="J86" s="83"/>
      <c r="K86" s="48"/>
      <c r="L86" s="48"/>
      <c r="M86" s="48"/>
      <c r="N86" s="48"/>
      <c r="O86" s="48"/>
      <c r="P86" s="51"/>
      <c r="Q86" s="47"/>
      <c r="R86" s="48"/>
      <c r="S86" s="48"/>
      <c r="T86" s="48"/>
      <c r="U86" s="50"/>
      <c r="V86" s="49"/>
      <c r="W86" s="80"/>
      <c r="X86" s="60"/>
      <c r="Y86" s="36"/>
      <c r="Z86" s="36"/>
      <c r="AA86" s="36"/>
      <c r="AB86" s="61"/>
      <c r="AC86" s="66"/>
      <c r="AD86" s="67"/>
      <c r="AE86" s="52" t="s">
        <v>1282</v>
      </c>
      <c r="AF86" s="52"/>
      <c r="AG86" s="52"/>
      <c r="AH86" s="52"/>
      <c r="AI86" s="52"/>
      <c r="AJ86" s="300">
        <f>$AJ$8</f>
        <v>0.5</v>
      </c>
      <c r="AK86" s="298"/>
      <c r="AL86" s="55" t="s">
        <v>938</v>
      </c>
      <c r="AM86" s="55"/>
      <c r="AN86" s="55"/>
      <c r="AO86" s="55"/>
      <c r="AP86" s="63"/>
      <c r="AQ86" s="58">
        <f>ROUND((F88+F89*H89+K87*M87)*(1+AJ86),0)</f>
        <v>1125</v>
      </c>
      <c r="AR86" s="59"/>
    </row>
    <row r="87" spans="1:44" ht="16.5" customHeight="1">
      <c r="A87" s="39">
        <v>11</v>
      </c>
      <c r="B87" s="39">
        <v>6214</v>
      </c>
      <c r="C87" s="41" t="s">
        <v>1382</v>
      </c>
      <c r="D87" s="18"/>
      <c r="E87" s="47"/>
      <c r="F87" s="320"/>
      <c r="G87" s="337"/>
      <c r="H87" s="337"/>
      <c r="I87" s="321"/>
      <c r="J87" s="85" t="s">
        <v>896</v>
      </c>
      <c r="K87" s="16">
        <v>1</v>
      </c>
      <c r="L87" s="16" t="s">
        <v>893</v>
      </c>
      <c r="M87" s="299">
        <f>$M$15</f>
        <v>83</v>
      </c>
      <c r="N87" s="299"/>
      <c r="O87" s="48" t="s">
        <v>1278</v>
      </c>
      <c r="P87" s="51"/>
      <c r="Q87" s="47"/>
      <c r="R87" s="48"/>
      <c r="S87" s="48"/>
      <c r="T87" s="48"/>
      <c r="U87" s="50"/>
      <c r="V87" s="49"/>
      <c r="W87" s="80"/>
      <c r="X87" s="47" t="s">
        <v>1284</v>
      </c>
      <c r="Y87" s="48"/>
      <c r="Z87" s="48"/>
      <c r="AA87" s="48"/>
      <c r="AB87" s="50"/>
      <c r="AC87" s="49"/>
      <c r="AD87" s="80"/>
      <c r="AE87" s="18"/>
      <c r="AF87" s="18"/>
      <c r="AG87" s="18"/>
      <c r="AH87" s="18"/>
      <c r="AI87" s="18"/>
      <c r="AJ87" s="8"/>
      <c r="AK87" s="8"/>
      <c r="AL87" s="26"/>
      <c r="AM87" s="26"/>
      <c r="AN87" s="26"/>
      <c r="AO87" s="26"/>
      <c r="AP87" s="44"/>
      <c r="AQ87" s="58">
        <f>ROUND((F88+F89*H89+K87*M87)*AB88,0)</f>
        <v>1500</v>
      </c>
      <c r="AR87" s="59"/>
    </row>
    <row r="88" spans="1:44" ht="16.5" customHeight="1">
      <c r="A88" s="39">
        <v>11</v>
      </c>
      <c r="B88" s="39">
        <v>6215</v>
      </c>
      <c r="C88" s="41" t="s">
        <v>1383</v>
      </c>
      <c r="D88" s="18"/>
      <c r="E88" s="47"/>
      <c r="F88" s="309">
        <f>K79</f>
        <v>584</v>
      </c>
      <c r="G88" s="335"/>
      <c r="H88" s="16" t="s">
        <v>896</v>
      </c>
      <c r="I88" s="16"/>
      <c r="J88" s="89"/>
      <c r="K88" s="30"/>
      <c r="L88" s="30"/>
      <c r="M88" s="30"/>
      <c r="N88" s="30"/>
      <c r="O88" s="30"/>
      <c r="P88" s="65"/>
      <c r="Q88" s="47"/>
      <c r="R88" s="48"/>
      <c r="S88" s="48"/>
      <c r="T88" s="48"/>
      <c r="U88" s="50"/>
      <c r="V88" s="49"/>
      <c r="W88" s="80"/>
      <c r="X88" s="47"/>
      <c r="Y88" s="48"/>
      <c r="Z88" s="30"/>
      <c r="AA88" s="50" t="s">
        <v>893</v>
      </c>
      <c r="AB88" s="313">
        <f>$AB$10</f>
        <v>2</v>
      </c>
      <c r="AC88" s="299"/>
      <c r="AD88" s="65"/>
      <c r="AE88" s="52" t="s">
        <v>1279</v>
      </c>
      <c r="AF88" s="52"/>
      <c r="AG88" s="52"/>
      <c r="AH88" s="52"/>
      <c r="AI88" s="52"/>
      <c r="AJ88" s="300">
        <f>$AJ$7</f>
        <v>0.25</v>
      </c>
      <c r="AK88" s="298"/>
      <c r="AL88" s="55" t="s">
        <v>756</v>
      </c>
      <c r="AM88" s="55"/>
      <c r="AN88" s="55"/>
      <c r="AO88" s="55"/>
      <c r="AP88" s="63"/>
      <c r="AQ88" s="58">
        <f>ROUND(ROUND((F88+F89*H89+K87*M87)*AB88,0)*(1+AJ88),0)</f>
        <v>1875</v>
      </c>
      <c r="AR88" s="59"/>
    </row>
    <row r="89" spans="1:44" ht="16.5" customHeight="1">
      <c r="A89" s="39">
        <v>11</v>
      </c>
      <c r="B89" s="39">
        <v>6216</v>
      </c>
      <c r="C89" s="41" t="s">
        <v>1384</v>
      </c>
      <c r="D89" s="18"/>
      <c r="E89" s="47"/>
      <c r="F89" s="90">
        <f>K80</f>
        <v>1</v>
      </c>
      <c r="G89" s="49" t="s">
        <v>893</v>
      </c>
      <c r="H89" s="332">
        <f>M80</f>
        <v>83</v>
      </c>
      <c r="I89" s="310"/>
      <c r="J89" s="47"/>
      <c r="K89" s="36"/>
      <c r="L89" s="48"/>
      <c r="M89" s="48"/>
      <c r="N89" s="48"/>
      <c r="O89" s="48"/>
      <c r="P89" s="51"/>
      <c r="Q89" s="60"/>
      <c r="R89" s="36"/>
      <c r="S89" s="36"/>
      <c r="T89" s="36"/>
      <c r="U89" s="61"/>
      <c r="V89" s="66"/>
      <c r="W89" s="67"/>
      <c r="X89" s="60"/>
      <c r="Y89" s="36"/>
      <c r="Z89" s="36"/>
      <c r="AA89" s="36"/>
      <c r="AB89" s="61"/>
      <c r="AC89" s="66"/>
      <c r="AD89" s="67"/>
      <c r="AE89" s="52" t="s">
        <v>1282</v>
      </c>
      <c r="AF89" s="52"/>
      <c r="AG89" s="52"/>
      <c r="AH89" s="52"/>
      <c r="AI89" s="52"/>
      <c r="AJ89" s="300">
        <f>$AJ$8</f>
        <v>0.5</v>
      </c>
      <c r="AK89" s="298"/>
      <c r="AL89" s="55" t="s">
        <v>938</v>
      </c>
      <c r="AM89" s="55"/>
      <c r="AN89" s="55"/>
      <c r="AO89" s="55"/>
      <c r="AP89" s="63"/>
      <c r="AQ89" s="58">
        <f>ROUND(ROUND((F88+F89*H89+K87*M87)*AB88,0)*(1+AJ89),0)</f>
        <v>2250</v>
      </c>
      <c r="AR89" s="59"/>
    </row>
    <row r="90" spans="1:44" ht="16.5" customHeight="1">
      <c r="A90" s="39">
        <v>11</v>
      </c>
      <c r="B90" s="39">
        <v>6223</v>
      </c>
      <c r="C90" s="41" t="s">
        <v>1385</v>
      </c>
      <c r="D90" s="18"/>
      <c r="E90" s="47"/>
      <c r="F90" s="47"/>
      <c r="G90" s="48"/>
      <c r="H90" s="48"/>
      <c r="I90" s="50" t="s">
        <v>1278</v>
      </c>
      <c r="J90" s="42" t="s">
        <v>1364</v>
      </c>
      <c r="K90" s="48"/>
      <c r="L90" s="26"/>
      <c r="M90" s="26"/>
      <c r="N90" s="26"/>
      <c r="O90" s="26"/>
      <c r="P90" s="44"/>
      <c r="Q90" s="47"/>
      <c r="R90" s="48"/>
      <c r="S90" s="48"/>
      <c r="T90" s="48"/>
      <c r="U90" s="50"/>
      <c r="V90" s="49"/>
      <c r="W90" s="80"/>
      <c r="X90" s="42"/>
      <c r="Y90" s="26"/>
      <c r="Z90" s="26"/>
      <c r="AA90" s="26"/>
      <c r="AB90" s="43"/>
      <c r="AC90" s="78"/>
      <c r="AD90" s="79"/>
      <c r="AE90" s="18"/>
      <c r="AF90" s="18"/>
      <c r="AG90" s="18"/>
      <c r="AH90" s="18"/>
      <c r="AI90" s="18"/>
      <c r="AJ90" s="8"/>
      <c r="AK90" s="8"/>
      <c r="AL90" s="26"/>
      <c r="AM90" s="26"/>
      <c r="AN90" s="26"/>
      <c r="AO90" s="26"/>
      <c r="AP90" s="44"/>
      <c r="AQ90" s="58">
        <f>ROUND(F88+F89*H89+K93*M93,0)</f>
        <v>833</v>
      </c>
      <c r="AR90" s="59"/>
    </row>
    <row r="91" spans="1:44" ht="16.5" customHeight="1">
      <c r="A91" s="39">
        <v>11</v>
      </c>
      <c r="B91" s="39">
        <v>6224</v>
      </c>
      <c r="C91" s="41" t="s">
        <v>1386</v>
      </c>
      <c r="D91" s="18"/>
      <c r="E91" s="47"/>
      <c r="F91" s="47"/>
      <c r="G91" s="48"/>
      <c r="H91" s="48"/>
      <c r="I91" s="48"/>
      <c r="J91" s="47" t="s">
        <v>1387</v>
      </c>
      <c r="K91" s="48"/>
      <c r="L91" s="48"/>
      <c r="M91" s="48"/>
      <c r="N91" s="48"/>
      <c r="O91" s="48"/>
      <c r="P91" s="51"/>
      <c r="Q91" s="47"/>
      <c r="R91" s="48"/>
      <c r="S91" s="48"/>
      <c r="T91" s="48"/>
      <c r="U91" s="50"/>
      <c r="V91" s="49"/>
      <c r="W91" s="80"/>
      <c r="X91" s="47"/>
      <c r="Y91" s="48"/>
      <c r="Z91" s="48"/>
      <c r="AA91" s="48"/>
      <c r="AB91" s="50"/>
      <c r="AC91" s="49"/>
      <c r="AD91" s="80"/>
      <c r="AE91" s="52" t="s">
        <v>1279</v>
      </c>
      <c r="AF91" s="52"/>
      <c r="AG91" s="52"/>
      <c r="AH91" s="52"/>
      <c r="AI91" s="52"/>
      <c r="AJ91" s="300">
        <f>$AJ$7</f>
        <v>0.25</v>
      </c>
      <c r="AK91" s="298"/>
      <c r="AL91" s="55" t="s">
        <v>1280</v>
      </c>
      <c r="AM91" s="55"/>
      <c r="AN91" s="55"/>
      <c r="AO91" s="55"/>
      <c r="AP91" s="63"/>
      <c r="AQ91" s="58">
        <f>ROUND((F88+F89*H89+K93*M93)*(1+AJ91),0)</f>
        <v>1041</v>
      </c>
      <c r="AR91" s="59"/>
    </row>
    <row r="92" spans="1:44" ht="16.5" customHeight="1">
      <c r="A92" s="39">
        <v>11</v>
      </c>
      <c r="B92" s="39">
        <v>6225</v>
      </c>
      <c r="C92" s="41" t="s">
        <v>1388</v>
      </c>
      <c r="D92" s="18"/>
      <c r="E92" s="47"/>
      <c r="F92" s="47"/>
      <c r="G92" s="48"/>
      <c r="H92" s="48"/>
      <c r="I92" s="48"/>
      <c r="J92" s="47"/>
      <c r="K92" s="48"/>
      <c r="L92" s="48"/>
      <c r="M92" s="48"/>
      <c r="N92" s="48"/>
      <c r="O92" s="48"/>
      <c r="P92" s="51"/>
      <c r="Q92" s="47"/>
      <c r="R92" s="48"/>
      <c r="S92" s="48"/>
      <c r="T92" s="48"/>
      <c r="U92" s="50"/>
      <c r="V92" s="49"/>
      <c r="W92" s="80"/>
      <c r="X92" s="60"/>
      <c r="Y92" s="36"/>
      <c r="Z92" s="36"/>
      <c r="AA92" s="36"/>
      <c r="AB92" s="61"/>
      <c r="AC92" s="66"/>
      <c r="AD92" s="67"/>
      <c r="AE92" s="52" t="s">
        <v>1282</v>
      </c>
      <c r="AF92" s="52"/>
      <c r="AG92" s="52"/>
      <c r="AH92" s="52"/>
      <c r="AI92" s="52"/>
      <c r="AJ92" s="300">
        <f>$AJ$8</f>
        <v>0.5</v>
      </c>
      <c r="AK92" s="298"/>
      <c r="AL92" s="55" t="s">
        <v>938</v>
      </c>
      <c r="AM92" s="55"/>
      <c r="AN92" s="55"/>
      <c r="AO92" s="55"/>
      <c r="AP92" s="63"/>
      <c r="AQ92" s="58">
        <f>ROUND((F88+F89*H89+K93*M93)*(1+AJ92),0)</f>
        <v>1250</v>
      </c>
      <c r="AR92" s="59"/>
    </row>
    <row r="93" spans="1:44" ht="16.5" customHeight="1">
      <c r="A93" s="39">
        <v>11</v>
      </c>
      <c r="B93" s="39">
        <v>6226</v>
      </c>
      <c r="C93" s="41" t="s">
        <v>1389</v>
      </c>
      <c r="D93" s="18"/>
      <c r="E93" s="47"/>
      <c r="F93" s="47"/>
      <c r="G93" s="48"/>
      <c r="H93" s="48"/>
      <c r="I93" s="48"/>
      <c r="J93" s="85" t="s">
        <v>896</v>
      </c>
      <c r="K93" s="16">
        <v>2</v>
      </c>
      <c r="L93" s="16" t="s">
        <v>893</v>
      </c>
      <c r="M93" s="299">
        <f>$M$15</f>
        <v>83</v>
      </c>
      <c r="N93" s="299"/>
      <c r="O93" s="48" t="s">
        <v>1278</v>
      </c>
      <c r="P93" s="51"/>
      <c r="Q93" s="47"/>
      <c r="R93" s="48"/>
      <c r="S93" s="48"/>
      <c r="T93" s="48"/>
      <c r="U93" s="50"/>
      <c r="V93" s="49"/>
      <c r="W93" s="80"/>
      <c r="X93" s="47" t="s">
        <v>1284</v>
      </c>
      <c r="Y93" s="48"/>
      <c r="Z93" s="48"/>
      <c r="AA93" s="48"/>
      <c r="AB93" s="50"/>
      <c r="AC93" s="49"/>
      <c r="AD93" s="80"/>
      <c r="AE93" s="18"/>
      <c r="AF93" s="18"/>
      <c r="AG93" s="18"/>
      <c r="AH93" s="18"/>
      <c r="AI93" s="18"/>
      <c r="AJ93" s="8"/>
      <c r="AK93" s="8"/>
      <c r="AL93" s="26"/>
      <c r="AM93" s="26"/>
      <c r="AN93" s="26"/>
      <c r="AO93" s="26"/>
      <c r="AP93" s="44"/>
      <c r="AQ93" s="58">
        <f>ROUND((F88+F89*H89+K93*M93)*AB94,0)</f>
        <v>1666</v>
      </c>
      <c r="AR93" s="59"/>
    </row>
    <row r="94" spans="1:44" ht="16.5" customHeight="1">
      <c r="A94" s="39">
        <v>11</v>
      </c>
      <c r="B94" s="39">
        <v>6227</v>
      </c>
      <c r="C94" s="41" t="s">
        <v>1390</v>
      </c>
      <c r="D94" s="18"/>
      <c r="E94" s="47"/>
      <c r="F94" s="47"/>
      <c r="G94" s="48"/>
      <c r="H94" s="48"/>
      <c r="I94" s="48"/>
      <c r="J94" s="47"/>
      <c r="K94" s="48"/>
      <c r="L94" s="48"/>
      <c r="M94" s="70"/>
      <c r="N94" s="70"/>
      <c r="O94" s="48"/>
      <c r="P94" s="51"/>
      <c r="Q94" s="47"/>
      <c r="R94" s="48"/>
      <c r="S94" s="48"/>
      <c r="T94" s="48"/>
      <c r="U94" s="50"/>
      <c r="V94" s="49"/>
      <c r="W94" s="80"/>
      <c r="X94" s="47"/>
      <c r="Y94" s="48"/>
      <c r="Z94" s="30"/>
      <c r="AA94" s="50" t="s">
        <v>893</v>
      </c>
      <c r="AB94" s="313">
        <f>$AB$10</f>
        <v>2</v>
      </c>
      <c r="AC94" s="299"/>
      <c r="AD94" s="65"/>
      <c r="AE94" s="52" t="s">
        <v>1279</v>
      </c>
      <c r="AF94" s="52"/>
      <c r="AG94" s="52"/>
      <c r="AH94" s="52"/>
      <c r="AI94" s="52"/>
      <c r="AJ94" s="300">
        <f>$AJ$7</f>
        <v>0.25</v>
      </c>
      <c r="AK94" s="298"/>
      <c r="AL94" s="55" t="s">
        <v>756</v>
      </c>
      <c r="AM94" s="55"/>
      <c r="AN94" s="55"/>
      <c r="AO94" s="55"/>
      <c r="AP94" s="63"/>
      <c r="AQ94" s="58">
        <f>ROUND(ROUND((F88+F89*H89+K93*M93)*AB94,0)*(1+AJ94),0)</f>
        <v>2083</v>
      </c>
      <c r="AR94" s="59"/>
    </row>
    <row r="95" spans="1:44" ht="16.5" customHeight="1">
      <c r="A95" s="39">
        <v>11</v>
      </c>
      <c r="B95" s="39">
        <v>6228</v>
      </c>
      <c r="C95" s="41" t="s">
        <v>1391</v>
      </c>
      <c r="D95" s="18"/>
      <c r="E95" s="47"/>
      <c r="F95" s="47"/>
      <c r="G95" s="48"/>
      <c r="H95" s="48"/>
      <c r="I95" s="48"/>
      <c r="J95" s="47"/>
      <c r="K95" s="36"/>
      <c r="L95" s="48"/>
      <c r="M95" s="48"/>
      <c r="N95" s="48"/>
      <c r="O95" s="48"/>
      <c r="P95" s="51"/>
      <c r="Q95" s="60"/>
      <c r="R95" s="36"/>
      <c r="S95" s="36"/>
      <c r="T95" s="36"/>
      <c r="U95" s="61"/>
      <c r="V95" s="66"/>
      <c r="W95" s="67"/>
      <c r="X95" s="60"/>
      <c r="Y95" s="36"/>
      <c r="Z95" s="36"/>
      <c r="AA95" s="36"/>
      <c r="AB95" s="61"/>
      <c r="AC95" s="66"/>
      <c r="AD95" s="67"/>
      <c r="AE95" s="52" t="s">
        <v>1282</v>
      </c>
      <c r="AF95" s="52"/>
      <c r="AG95" s="52"/>
      <c r="AH95" s="52"/>
      <c r="AI95" s="52"/>
      <c r="AJ95" s="300">
        <f>$AJ$8</f>
        <v>0.5</v>
      </c>
      <c r="AK95" s="298"/>
      <c r="AL95" s="55" t="s">
        <v>938</v>
      </c>
      <c r="AM95" s="55"/>
      <c r="AN95" s="55"/>
      <c r="AO95" s="55"/>
      <c r="AP95" s="63"/>
      <c r="AQ95" s="58">
        <f>ROUND(ROUND((F88+F89*H89+K93*M93)*AB94,0)*(1+AJ95),0)</f>
        <v>2499</v>
      </c>
      <c r="AR95" s="59"/>
    </row>
    <row r="96" spans="1:44" ht="16.5" customHeight="1">
      <c r="A96" s="39">
        <v>11</v>
      </c>
      <c r="B96" s="39">
        <v>6235</v>
      </c>
      <c r="C96" s="41" t="s">
        <v>1392</v>
      </c>
      <c r="D96" s="18"/>
      <c r="E96" s="47"/>
      <c r="F96" s="47"/>
      <c r="G96" s="48"/>
      <c r="H96" s="48"/>
      <c r="I96" s="51"/>
      <c r="J96" s="42" t="s">
        <v>1393</v>
      </c>
      <c r="K96" s="48"/>
      <c r="L96" s="26"/>
      <c r="M96" s="26"/>
      <c r="N96" s="26"/>
      <c r="O96" s="26"/>
      <c r="P96" s="44"/>
      <c r="Q96" s="47"/>
      <c r="R96" s="48"/>
      <c r="S96" s="48"/>
      <c r="T96" s="48"/>
      <c r="U96" s="50"/>
      <c r="V96" s="49"/>
      <c r="W96" s="80"/>
      <c r="X96" s="42"/>
      <c r="Y96" s="26"/>
      <c r="Z96" s="26"/>
      <c r="AA96" s="26"/>
      <c r="AB96" s="43"/>
      <c r="AC96" s="78"/>
      <c r="AD96" s="79"/>
      <c r="AE96" s="18"/>
      <c r="AF96" s="18"/>
      <c r="AG96" s="18"/>
      <c r="AH96" s="18"/>
      <c r="AI96" s="18"/>
      <c r="AJ96" s="8"/>
      <c r="AK96" s="8"/>
      <c r="AL96" s="26"/>
      <c r="AM96" s="26"/>
      <c r="AN96" s="26"/>
      <c r="AO96" s="26"/>
      <c r="AP96" s="44"/>
      <c r="AQ96" s="58">
        <f>ROUND(F88+F89*H89+K99*M99,0)</f>
        <v>916</v>
      </c>
      <c r="AR96" s="59"/>
    </row>
    <row r="97" spans="1:44" ht="16.5" customHeight="1">
      <c r="A97" s="39">
        <v>11</v>
      </c>
      <c r="B97" s="39">
        <v>6236</v>
      </c>
      <c r="C97" s="41" t="s">
        <v>1394</v>
      </c>
      <c r="D97" s="18"/>
      <c r="E97" s="47"/>
      <c r="F97" s="47"/>
      <c r="G97" s="48"/>
      <c r="H97" s="48"/>
      <c r="I97" s="48"/>
      <c r="J97" s="47"/>
      <c r="K97" s="48"/>
      <c r="L97" s="48"/>
      <c r="M97" s="48"/>
      <c r="N97" s="48"/>
      <c r="O97" s="48"/>
      <c r="P97" s="51"/>
      <c r="Q97" s="47"/>
      <c r="R97" s="48"/>
      <c r="S97" s="48"/>
      <c r="T97" s="48"/>
      <c r="U97" s="50"/>
      <c r="V97" s="49"/>
      <c r="W97" s="80"/>
      <c r="X97" s="47"/>
      <c r="Y97" s="48"/>
      <c r="Z97" s="48"/>
      <c r="AA97" s="48"/>
      <c r="AB97" s="50"/>
      <c r="AC97" s="49"/>
      <c r="AD97" s="80"/>
      <c r="AE97" s="52" t="s">
        <v>1279</v>
      </c>
      <c r="AF97" s="52"/>
      <c r="AG97" s="52"/>
      <c r="AH97" s="52"/>
      <c r="AI97" s="52"/>
      <c r="AJ97" s="300">
        <f>$AJ$7</f>
        <v>0.25</v>
      </c>
      <c r="AK97" s="298"/>
      <c r="AL97" s="55" t="s">
        <v>1280</v>
      </c>
      <c r="AM97" s="55"/>
      <c r="AN97" s="55"/>
      <c r="AO97" s="55"/>
      <c r="AP97" s="63"/>
      <c r="AQ97" s="58">
        <f>ROUND((F88+F89*H89+K99*M99)*(1+AJ97),0)</f>
        <v>1145</v>
      </c>
      <c r="AR97" s="59"/>
    </row>
    <row r="98" spans="1:44" ht="16.5" customHeight="1">
      <c r="A98" s="39">
        <v>11</v>
      </c>
      <c r="B98" s="39">
        <v>6237</v>
      </c>
      <c r="C98" s="41" t="s">
        <v>1395</v>
      </c>
      <c r="D98" s="18"/>
      <c r="E98" s="47"/>
      <c r="F98" s="47"/>
      <c r="G98" s="48"/>
      <c r="H98" s="48"/>
      <c r="I98" s="48"/>
      <c r="J98" s="47"/>
      <c r="K98" s="315"/>
      <c r="L98" s="315"/>
      <c r="M98" s="48"/>
      <c r="N98" s="48"/>
      <c r="O98" s="48"/>
      <c r="P98" s="51"/>
      <c r="Q98" s="47"/>
      <c r="R98" s="48"/>
      <c r="S98" s="48"/>
      <c r="T98" s="48"/>
      <c r="U98" s="50"/>
      <c r="V98" s="49"/>
      <c r="W98" s="80"/>
      <c r="X98" s="60"/>
      <c r="Y98" s="36"/>
      <c r="Z98" s="36"/>
      <c r="AA98" s="36"/>
      <c r="AB98" s="61"/>
      <c r="AC98" s="66"/>
      <c r="AD98" s="67"/>
      <c r="AE98" s="52" t="s">
        <v>1282</v>
      </c>
      <c r="AF98" s="52"/>
      <c r="AG98" s="52"/>
      <c r="AH98" s="52"/>
      <c r="AI98" s="52"/>
      <c r="AJ98" s="300">
        <f>$AJ$8</f>
        <v>0.5</v>
      </c>
      <c r="AK98" s="298"/>
      <c r="AL98" s="55" t="s">
        <v>938</v>
      </c>
      <c r="AM98" s="55"/>
      <c r="AN98" s="55"/>
      <c r="AO98" s="55"/>
      <c r="AP98" s="63"/>
      <c r="AQ98" s="58">
        <f>ROUND((F88+F89*H89+K99*M99)*(1+AJ98),0)</f>
        <v>1374</v>
      </c>
      <c r="AR98" s="59"/>
    </row>
    <row r="99" spans="1:44" ht="16.5" customHeight="1">
      <c r="A99" s="39">
        <v>11</v>
      </c>
      <c r="B99" s="39">
        <v>6238</v>
      </c>
      <c r="C99" s="41" t="s">
        <v>1396</v>
      </c>
      <c r="D99" s="18"/>
      <c r="E99" s="47"/>
      <c r="F99" s="47"/>
      <c r="G99" s="48"/>
      <c r="H99" s="48"/>
      <c r="I99" s="48"/>
      <c r="J99" s="85" t="s">
        <v>896</v>
      </c>
      <c r="K99" s="16">
        <v>3</v>
      </c>
      <c r="L99" s="16" t="s">
        <v>893</v>
      </c>
      <c r="M99" s="299">
        <f>$M$15</f>
        <v>83</v>
      </c>
      <c r="N99" s="299"/>
      <c r="O99" s="48" t="s">
        <v>1278</v>
      </c>
      <c r="P99" s="51"/>
      <c r="Q99" s="47"/>
      <c r="R99" s="48"/>
      <c r="S99" s="48"/>
      <c r="T99" s="48"/>
      <c r="U99" s="50"/>
      <c r="V99" s="49"/>
      <c r="W99" s="80"/>
      <c r="X99" s="47" t="s">
        <v>1284</v>
      </c>
      <c r="Y99" s="48"/>
      <c r="Z99" s="48"/>
      <c r="AA99" s="48"/>
      <c r="AB99" s="50"/>
      <c r="AC99" s="49"/>
      <c r="AD99" s="80"/>
      <c r="AE99" s="18"/>
      <c r="AF99" s="18"/>
      <c r="AG99" s="18"/>
      <c r="AH99" s="18"/>
      <c r="AI99" s="18"/>
      <c r="AJ99" s="8"/>
      <c r="AK99" s="8"/>
      <c r="AL99" s="26"/>
      <c r="AM99" s="26"/>
      <c r="AN99" s="26"/>
      <c r="AO99" s="26"/>
      <c r="AP99" s="44"/>
      <c r="AQ99" s="58">
        <f>ROUND((F88+F89*H89+K99*M99)*AB100,0)</f>
        <v>1832</v>
      </c>
      <c r="AR99" s="59"/>
    </row>
    <row r="100" spans="1:44" ht="16.5" customHeight="1">
      <c r="A100" s="39">
        <v>11</v>
      </c>
      <c r="B100" s="39">
        <v>6239</v>
      </c>
      <c r="C100" s="41" t="s">
        <v>1397</v>
      </c>
      <c r="D100" s="18"/>
      <c r="E100" s="47"/>
      <c r="F100" s="47"/>
      <c r="G100" s="48"/>
      <c r="H100" s="48"/>
      <c r="I100" s="48"/>
      <c r="J100" s="47"/>
      <c r="K100" s="48"/>
      <c r="L100" s="48"/>
      <c r="M100" s="70"/>
      <c r="N100" s="70"/>
      <c r="O100" s="48"/>
      <c r="P100" s="51"/>
      <c r="Q100" s="47"/>
      <c r="R100" s="48"/>
      <c r="S100" s="48"/>
      <c r="T100" s="48"/>
      <c r="U100" s="50"/>
      <c r="V100" s="49"/>
      <c r="W100" s="80"/>
      <c r="X100" s="47"/>
      <c r="Y100" s="48"/>
      <c r="Z100" s="48"/>
      <c r="AA100" s="50" t="s">
        <v>893</v>
      </c>
      <c r="AB100" s="313">
        <f>$AB$10</f>
        <v>2</v>
      </c>
      <c r="AC100" s="299"/>
      <c r="AD100" s="65"/>
      <c r="AE100" s="52" t="s">
        <v>1279</v>
      </c>
      <c r="AF100" s="52"/>
      <c r="AG100" s="52"/>
      <c r="AH100" s="52"/>
      <c r="AI100" s="52"/>
      <c r="AJ100" s="300">
        <f>$AJ$7</f>
        <v>0.25</v>
      </c>
      <c r="AK100" s="298"/>
      <c r="AL100" s="55" t="s">
        <v>756</v>
      </c>
      <c r="AM100" s="55"/>
      <c r="AN100" s="55"/>
      <c r="AO100" s="55"/>
      <c r="AP100" s="63"/>
      <c r="AQ100" s="58">
        <f>ROUND(ROUND((F88+F89*H89+K99*M99)*AB100,0)*(1+AJ100),0)</f>
        <v>2290</v>
      </c>
      <c r="AR100" s="59"/>
    </row>
    <row r="101" spans="1:44" ht="16.5" customHeight="1">
      <c r="A101" s="39">
        <v>11</v>
      </c>
      <c r="B101" s="39">
        <v>6240</v>
      </c>
      <c r="C101" s="41" t="s">
        <v>1398</v>
      </c>
      <c r="D101" s="36"/>
      <c r="E101" s="60"/>
      <c r="F101" s="60"/>
      <c r="G101" s="36"/>
      <c r="H101" s="36"/>
      <c r="I101" s="36"/>
      <c r="J101" s="60"/>
      <c r="K101" s="36"/>
      <c r="L101" s="36"/>
      <c r="M101" s="36"/>
      <c r="N101" s="36"/>
      <c r="O101" s="36"/>
      <c r="P101" s="62"/>
      <c r="Q101" s="60"/>
      <c r="R101" s="36"/>
      <c r="S101" s="36"/>
      <c r="T101" s="36"/>
      <c r="U101" s="61"/>
      <c r="V101" s="66"/>
      <c r="W101" s="67"/>
      <c r="X101" s="60"/>
      <c r="Y101" s="36"/>
      <c r="Z101" s="36"/>
      <c r="AA101" s="36"/>
      <c r="AB101" s="61"/>
      <c r="AC101" s="66"/>
      <c r="AD101" s="67"/>
      <c r="AE101" s="52" t="s">
        <v>1282</v>
      </c>
      <c r="AF101" s="52"/>
      <c r="AG101" s="52"/>
      <c r="AH101" s="52"/>
      <c r="AI101" s="52"/>
      <c r="AJ101" s="300">
        <f>$AJ$8</f>
        <v>0.5</v>
      </c>
      <c r="AK101" s="298"/>
      <c r="AL101" s="55" t="s">
        <v>938</v>
      </c>
      <c r="AM101" s="55"/>
      <c r="AN101" s="55"/>
      <c r="AO101" s="55"/>
      <c r="AP101" s="63"/>
      <c r="AQ101" s="58">
        <f>ROUND(ROUND((F88+F89*H89+K99*M99)*AB100,0)*(1+AJ101),0)</f>
        <v>2748</v>
      </c>
      <c r="AR101" s="120"/>
    </row>
    <row r="102" spans="1:44" ht="16.5" customHeight="1">
      <c r="A102" s="39">
        <v>11</v>
      </c>
      <c r="B102" s="39">
        <v>1511</v>
      </c>
      <c r="C102" s="41" t="s">
        <v>1399</v>
      </c>
      <c r="D102" s="334" t="s">
        <v>1274</v>
      </c>
      <c r="E102" s="325" t="s">
        <v>1338</v>
      </c>
      <c r="F102" s="42" t="s">
        <v>945</v>
      </c>
      <c r="G102" s="26"/>
      <c r="H102" s="26"/>
      <c r="I102" s="26"/>
      <c r="J102" s="26"/>
      <c r="K102" s="26"/>
      <c r="L102" s="26"/>
      <c r="M102" s="48"/>
      <c r="N102" s="48"/>
      <c r="O102" s="48"/>
      <c r="P102" s="51"/>
      <c r="Q102" s="47"/>
      <c r="R102" s="48"/>
      <c r="S102" s="48"/>
      <c r="T102" s="48"/>
      <c r="U102" s="50"/>
      <c r="V102" s="49"/>
      <c r="W102" s="80"/>
      <c r="X102" s="47"/>
      <c r="Y102" s="48"/>
      <c r="Z102" s="48"/>
      <c r="AA102" s="48"/>
      <c r="AB102" s="50"/>
      <c r="AC102" s="49"/>
      <c r="AD102" s="80"/>
      <c r="AE102" s="18"/>
      <c r="AF102" s="18"/>
      <c r="AG102" s="18"/>
      <c r="AH102" s="18"/>
      <c r="AI102" s="18"/>
      <c r="AJ102" s="8"/>
      <c r="AK102" s="8"/>
      <c r="AL102" s="48"/>
      <c r="AM102" s="48"/>
      <c r="AN102" s="48"/>
      <c r="AO102" s="48"/>
      <c r="AP102" s="51"/>
      <c r="AQ102" s="58">
        <f>ROUND(K103+K104*M104,0)</f>
        <v>750</v>
      </c>
      <c r="AR102" s="82" t="s">
        <v>1340</v>
      </c>
    </row>
    <row r="103" spans="1:44" ht="16.5" customHeight="1">
      <c r="A103" s="39">
        <v>11</v>
      </c>
      <c r="B103" s="39">
        <v>1512</v>
      </c>
      <c r="C103" s="41" t="s">
        <v>1400</v>
      </c>
      <c r="D103" s="311"/>
      <c r="E103" s="312"/>
      <c r="F103" s="47" t="s">
        <v>1401</v>
      </c>
      <c r="G103" s="48"/>
      <c r="H103" s="48"/>
      <c r="I103" s="48"/>
      <c r="J103" s="48"/>
      <c r="K103" s="299">
        <f>K55</f>
        <v>584</v>
      </c>
      <c r="L103" s="299"/>
      <c r="M103" s="48" t="s">
        <v>757</v>
      </c>
      <c r="N103" s="48"/>
      <c r="O103" s="48"/>
      <c r="P103" s="51"/>
      <c r="Q103" s="47"/>
      <c r="R103" s="48"/>
      <c r="S103" s="48"/>
      <c r="T103" s="48"/>
      <c r="U103" s="50"/>
      <c r="V103" s="49"/>
      <c r="W103" s="80"/>
      <c r="X103" s="47"/>
      <c r="Y103" s="48"/>
      <c r="Z103" s="48"/>
      <c r="AA103" s="48"/>
      <c r="AB103" s="50"/>
      <c r="AC103" s="49"/>
      <c r="AD103" s="80"/>
      <c r="AE103" s="52" t="s">
        <v>1279</v>
      </c>
      <c r="AF103" s="52"/>
      <c r="AG103" s="52"/>
      <c r="AH103" s="52"/>
      <c r="AI103" s="52"/>
      <c r="AJ103" s="300">
        <f>$AJ$7</f>
        <v>0.25</v>
      </c>
      <c r="AK103" s="298"/>
      <c r="AL103" s="55" t="s">
        <v>1280</v>
      </c>
      <c r="AM103" s="55"/>
      <c r="AN103" s="55"/>
      <c r="AO103" s="55"/>
      <c r="AP103" s="63"/>
      <c r="AQ103" s="58">
        <f>ROUND((K103+K104*M104)*(1+AJ103),0)</f>
        <v>938</v>
      </c>
      <c r="AR103" s="59"/>
    </row>
    <row r="104" spans="1:44" ht="16.5" customHeight="1">
      <c r="A104" s="39">
        <v>11</v>
      </c>
      <c r="B104" s="39">
        <v>1513</v>
      </c>
      <c r="C104" s="41" t="s">
        <v>1402</v>
      </c>
      <c r="D104" s="311"/>
      <c r="E104" s="312"/>
      <c r="F104" s="47"/>
      <c r="G104" s="48"/>
      <c r="H104" s="48"/>
      <c r="I104" s="48"/>
      <c r="J104" s="48"/>
      <c r="K104" s="16">
        <v>2</v>
      </c>
      <c r="L104" s="49" t="s">
        <v>758</v>
      </c>
      <c r="M104" s="299">
        <f>M80</f>
        <v>83</v>
      </c>
      <c r="N104" s="299"/>
      <c r="O104" s="48" t="s">
        <v>1278</v>
      </c>
      <c r="P104" s="51"/>
      <c r="Q104" s="47"/>
      <c r="R104" s="48"/>
      <c r="S104" s="48"/>
      <c r="T104" s="48"/>
      <c r="U104" s="50"/>
      <c r="V104" s="49"/>
      <c r="W104" s="80"/>
      <c r="X104" s="60"/>
      <c r="Y104" s="36"/>
      <c r="Z104" s="36"/>
      <c r="AA104" s="36"/>
      <c r="AB104" s="61"/>
      <c r="AC104" s="66"/>
      <c r="AD104" s="67"/>
      <c r="AE104" s="52" t="s">
        <v>1282</v>
      </c>
      <c r="AF104" s="52"/>
      <c r="AG104" s="52"/>
      <c r="AH104" s="52"/>
      <c r="AI104" s="52"/>
      <c r="AJ104" s="300">
        <f>$AJ$8</f>
        <v>0.5</v>
      </c>
      <c r="AK104" s="298"/>
      <c r="AL104" s="55" t="s">
        <v>938</v>
      </c>
      <c r="AM104" s="55"/>
      <c r="AN104" s="55"/>
      <c r="AO104" s="55"/>
      <c r="AP104" s="63"/>
      <c r="AQ104" s="58">
        <f>ROUND((K103+K104*M104)*(1+AJ104),0)</f>
        <v>1125</v>
      </c>
      <c r="AR104" s="59"/>
    </row>
    <row r="105" spans="1:44" ht="16.5" customHeight="1">
      <c r="A105" s="39">
        <v>11</v>
      </c>
      <c r="B105" s="39">
        <v>1521</v>
      </c>
      <c r="C105" s="41" t="s">
        <v>1403</v>
      </c>
      <c r="D105" s="311"/>
      <c r="E105" s="312"/>
      <c r="F105" s="47"/>
      <c r="G105" s="48"/>
      <c r="H105" s="48"/>
      <c r="I105" s="48"/>
      <c r="J105" s="48"/>
      <c r="K105" s="48"/>
      <c r="L105" s="48"/>
      <c r="M105" s="48"/>
      <c r="N105" s="48"/>
      <c r="O105" s="48"/>
      <c r="P105" s="51"/>
      <c r="Q105" s="47"/>
      <c r="R105" s="48"/>
      <c r="S105" s="48"/>
      <c r="T105" s="48"/>
      <c r="U105" s="50"/>
      <c r="V105" s="49"/>
      <c r="W105" s="80"/>
      <c r="X105" s="47" t="s">
        <v>1284</v>
      </c>
      <c r="Y105" s="48"/>
      <c r="Z105" s="48"/>
      <c r="AA105" s="48"/>
      <c r="AB105" s="50"/>
      <c r="AC105" s="49"/>
      <c r="AD105" s="80"/>
      <c r="AE105" s="18"/>
      <c r="AF105" s="18"/>
      <c r="AG105" s="18"/>
      <c r="AH105" s="18"/>
      <c r="AI105" s="18"/>
      <c r="AJ105" s="8"/>
      <c r="AK105" s="8"/>
      <c r="AL105" s="26"/>
      <c r="AM105" s="26"/>
      <c r="AN105" s="26"/>
      <c r="AO105" s="26"/>
      <c r="AP105" s="44"/>
      <c r="AQ105" s="58">
        <f>ROUND((K103+K104*M104)*AB106,0)</f>
        <v>1500</v>
      </c>
      <c r="AR105" s="59"/>
    </row>
    <row r="106" spans="1:44" ht="16.5" customHeight="1">
      <c r="A106" s="39">
        <v>11</v>
      </c>
      <c r="B106" s="39">
        <v>1522</v>
      </c>
      <c r="C106" s="41" t="s">
        <v>1404</v>
      </c>
      <c r="D106" s="311"/>
      <c r="E106" s="312"/>
      <c r="F106" s="47"/>
      <c r="G106" s="48"/>
      <c r="H106" s="48"/>
      <c r="I106" s="48"/>
      <c r="J106" s="48"/>
      <c r="K106" s="48"/>
      <c r="L106" s="48"/>
      <c r="M106" s="48"/>
      <c r="N106" s="48"/>
      <c r="O106" s="48"/>
      <c r="P106" s="51"/>
      <c r="Q106" s="47"/>
      <c r="R106" s="48"/>
      <c r="S106" s="48"/>
      <c r="T106" s="48"/>
      <c r="U106" s="50"/>
      <c r="V106" s="49"/>
      <c r="W106" s="80"/>
      <c r="X106" s="47"/>
      <c r="Y106" s="48"/>
      <c r="Z106" s="30"/>
      <c r="AA106" s="50" t="s">
        <v>893</v>
      </c>
      <c r="AB106" s="313">
        <f>$AB$10</f>
        <v>2</v>
      </c>
      <c r="AC106" s="299"/>
      <c r="AD106" s="65"/>
      <c r="AE106" s="52" t="s">
        <v>1279</v>
      </c>
      <c r="AF106" s="52"/>
      <c r="AG106" s="52"/>
      <c r="AH106" s="52"/>
      <c r="AI106" s="52"/>
      <c r="AJ106" s="300">
        <f>$AJ$7</f>
        <v>0.25</v>
      </c>
      <c r="AK106" s="298"/>
      <c r="AL106" s="55" t="s">
        <v>756</v>
      </c>
      <c r="AM106" s="55"/>
      <c r="AN106" s="55"/>
      <c r="AO106" s="55"/>
      <c r="AP106" s="63"/>
      <c r="AQ106" s="58">
        <f>ROUND(ROUND((K103+K104*M104)*AB106,0)*(1+AJ106),0)</f>
        <v>1875</v>
      </c>
      <c r="AR106" s="59"/>
    </row>
    <row r="107" spans="1:44" ht="16.5" customHeight="1">
      <c r="A107" s="39">
        <v>11</v>
      </c>
      <c r="B107" s="39">
        <v>1523</v>
      </c>
      <c r="C107" s="41" t="s">
        <v>1405</v>
      </c>
      <c r="D107" s="311"/>
      <c r="E107" s="312"/>
      <c r="F107" s="47"/>
      <c r="G107" s="48"/>
      <c r="H107" s="48"/>
      <c r="I107" s="48"/>
      <c r="J107" s="48"/>
      <c r="K107" s="48"/>
      <c r="L107" s="48"/>
      <c r="M107" s="48"/>
      <c r="N107" s="48"/>
      <c r="O107" s="48"/>
      <c r="P107" s="51"/>
      <c r="Q107" s="60"/>
      <c r="R107" s="36"/>
      <c r="S107" s="36"/>
      <c r="T107" s="36"/>
      <c r="U107" s="61"/>
      <c r="V107" s="66"/>
      <c r="W107" s="67"/>
      <c r="X107" s="60"/>
      <c r="Y107" s="36"/>
      <c r="Z107" s="36"/>
      <c r="AA107" s="36"/>
      <c r="AB107" s="61"/>
      <c r="AC107" s="66"/>
      <c r="AD107" s="67"/>
      <c r="AE107" s="52" t="s">
        <v>1282</v>
      </c>
      <c r="AF107" s="52"/>
      <c r="AG107" s="52"/>
      <c r="AH107" s="52"/>
      <c r="AI107" s="52"/>
      <c r="AJ107" s="300">
        <f>$AJ$8</f>
        <v>0.5</v>
      </c>
      <c r="AK107" s="298"/>
      <c r="AL107" s="55" t="s">
        <v>938</v>
      </c>
      <c r="AM107" s="55"/>
      <c r="AN107" s="55"/>
      <c r="AO107" s="55"/>
      <c r="AP107" s="63"/>
      <c r="AQ107" s="58">
        <f>ROUND(ROUND((K103+K104*M104)*AB106,0)*(1+AJ107),0)</f>
        <v>2250</v>
      </c>
      <c r="AR107" s="59"/>
    </row>
    <row r="108" spans="1:44" ht="16.5" customHeight="1">
      <c r="A108" s="39">
        <v>11</v>
      </c>
      <c r="B108" s="39">
        <v>6311</v>
      </c>
      <c r="C108" s="41" t="s">
        <v>1406</v>
      </c>
      <c r="D108" s="48"/>
      <c r="E108" s="84"/>
      <c r="F108" s="304" t="s">
        <v>1407</v>
      </c>
      <c r="G108" s="314"/>
      <c r="H108" s="314"/>
      <c r="I108" s="314"/>
      <c r="J108" s="42" t="s">
        <v>1364</v>
      </c>
      <c r="K108" s="26"/>
      <c r="L108" s="26"/>
      <c r="M108" s="26"/>
      <c r="N108" s="26"/>
      <c r="O108" s="26"/>
      <c r="P108" s="44"/>
      <c r="Q108" s="47"/>
      <c r="R108" s="48"/>
      <c r="S108" s="48"/>
      <c r="T108" s="48"/>
      <c r="U108" s="50"/>
      <c r="V108" s="49"/>
      <c r="W108" s="80"/>
      <c r="X108" s="42"/>
      <c r="Y108" s="26"/>
      <c r="Z108" s="26"/>
      <c r="AA108" s="26"/>
      <c r="AB108" s="43"/>
      <c r="AC108" s="78"/>
      <c r="AD108" s="79"/>
      <c r="AE108" s="18"/>
      <c r="AF108" s="18"/>
      <c r="AG108" s="18"/>
      <c r="AH108" s="18"/>
      <c r="AI108" s="18"/>
      <c r="AJ108" s="8"/>
      <c r="AK108" s="8"/>
      <c r="AL108" s="26"/>
      <c r="AM108" s="26"/>
      <c r="AN108" s="26"/>
      <c r="AO108" s="26"/>
      <c r="AP108" s="44"/>
      <c r="AQ108" s="58">
        <f>ROUND(F112+F113*H113+K111*M111,0)</f>
        <v>833</v>
      </c>
      <c r="AR108" s="59"/>
    </row>
    <row r="109" spans="1:44" ht="16.5" customHeight="1">
      <c r="A109" s="39">
        <v>11</v>
      </c>
      <c r="B109" s="39">
        <v>6312</v>
      </c>
      <c r="C109" s="41" t="s">
        <v>1408</v>
      </c>
      <c r="D109" s="48"/>
      <c r="E109" s="84"/>
      <c r="F109" s="306"/>
      <c r="G109" s="305"/>
      <c r="H109" s="305"/>
      <c r="I109" s="305"/>
      <c r="J109" s="47" t="s">
        <v>1387</v>
      </c>
      <c r="K109" s="48"/>
      <c r="L109" s="48"/>
      <c r="M109" s="48"/>
      <c r="N109" s="48"/>
      <c r="O109" s="48"/>
      <c r="P109" s="51"/>
      <c r="Q109" s="47"/>
      <c r="R109" s="48"/>
      <c r="S109" s="48"/>
      <c r="T109" s="48"/>
      <c r="U109" s="50"/>
      <c r="V109" s="49"/>
      <c r="W109" s="80"/>
      <c r="X109" s="47"/>
      <c r="Y109" s="48"/>
      <c r="Z109" s="48"/>
      <c r="AA109" s="48"/>
      <c r="AB109" s="50"/>
      <c r="AC109" s="49"/>
      <c r="AD109" s="80"/>
      <c r="AE109" s="52" t="s">
        <v>1279</v>
      </c>
      <c r="AF109" s="52"/>
      <c r="AG109" s="52"/>
      <c r="AH109" s="52"/>
      <c r="AI109" s="52"/>
      <c r="AJ109" s="300">
        <f>$AJ$7</f>
        <v>0.25</v>
      </c>
      <c r="AK109" s="298"/>
      <c r="AL109" s="55" t="s">
        <v>1280</v>
      </c>
      <c r="AM109" s="55"/>
      <c r="AN109" s="55"/>
      <c r="AO109" s="55"/>
      <c r="AP109" s="63"/>
      <c r="AQ109" s="58">
        <f>ROUND((F112+F113*H113+K111*M111)*(1+AJ109),0)</f>
        <v>1041</v>
      </c>
      <c r="AR109" s="59"/>
    </row>
    <row r="110" spans="1:44" ht="16.5" customHeight="1">
      <c r="A110" s="39">
        <v>11</v>
      </c>
      <c r="B110" s="39">
        <v>6313</v>
      </c>
      <c r="C110" s="41" t="s">
        <v>1409</v>
      </c>
      <c r="D110" s="48"/>
      <c r="E110" s="84"/>
      <c r="F110" s="306"/>
      <c r="G110" s="305"/>
      <c r="H110" s="305"/>
      <c r="I110" s="305"/>
      <c r="J110" s="83"/>
      <c r="K110" s="48"/>
      <c r="L110" s="48"/>
      <c r="M110" s="48"/>
      <c r="N110" s="48"/>
      <c r="O110" s="48"/>
      <c r="P110" s="51"/>
      <c r="Q110" s="47"/>
      <c r="R110" s="48"/>
      <c r="S110" s="48"/>
      <c r="T110" s="48"/>
      <c r="U110" s="50"/>
      <c r="V110" s="49"/>
      <c r="W110" s="80"/>
      <c r="X110" s="60"/>
      <c r="Y110" s="36"/>
      <c r="Z110" s="36"/>
      <c r="AA110" s="36"/>
      <c r="AB110" s="61"/>
      <c r="AC110" s="66"/>
      <c r="AD110" s="67"/>
      <c r="AE110" s="52" t="s">
        <v>1282</v>
      </c>
      <c r="AF110" s="52"/>
      <c r="AG110" s="52"/>
      <c r="AH110" s="52"/>
      <c r="AI110" s="52"/>
      <c r="AJ110" s="300">
        <f>$AJ$8</f>
        <v>0.5</v>
      </c>
      <c r="AK110" s="298"/>
      <c r="AL110" s="55" t="s">
        <v>938</v>
      </c>
      <c r="AM110" s="55"/>
      <c r="AN110" s="55"/>
      <c r="AO110" s="55"/>
      <c r="AP110" s="63"/>
      <c r="AQ110" s="58">
        <f>ROUND((F112+F113*H113+K111*M111)*(1+AJ110),0)</f>
        <v>1250</v>
      </c>
      <c r="AR110" s="59"/>
    </row>
    <row r="111" spans="1:44" ht="16.5" customHeight="1">
      <c r="A111" s="39">
        <v>11</v>
      </c>
      <c r="B111" s="39">
        <v>6314</v>
      </c>
      <c r="C111" s="41" t="s">
        <v>1410</v>
      </c>
      <c r="D111" s="48"/>
      <c r="E111" s="84"/>
      <c r="F111" s="307"/>
      <c r="G111" s="308"/>
      <c r="H111" s="308"/>
      <c r="I111" s="308"/>
      <c r="J111" s="85" t="s">
        <v>896</v>
      </c>
      <c r="K111" s="16">
        <v>1</v>
      </c>
      <c r="L111" s="16" t="s">
        <v>893</v>
      </c>
      <c r="M111" s="299">
        <f>$M$15</f>
        <v>83</v>
      </c>
      <c r="N111" s="299"/>
      <c r="O111" s="48" t="s">
        <v>1278</v>
      </c>
      <c r="P111" s="51"/>
      <c r="Q111" s="47"/>
      <c r="R111" s="48"/>
      <c r="S111" s="48"/>
      <c r="T111" s="48"/>
      <c r="U111" s="50"/>
      <c r="V111" s="49"/>
      <c r="W111" s="80"/>
      <c r="X111" s="47" t="s">
        <v>1284</v>
      </c>
      <c r="Y111" s="48"/>
      <c r="Z111" s="48"/>
      <c r="AA111" s="48"/>
      <c r="AB111" s="50"/>
      <c r="AC111" s="49"/>
      <c r="AD111" s="80"/>
      <c r="AE111" s="18"/>
      <c r="AF111" s="18"/>
      <c r="AG111" s="18"/>
      <c r="AH111" s="18"/>
      <c r="AI111" s="18"/>
      <c r="AJ111" s="8"/>
      <c r="AK111" s="8"/>
      <c r="AL111" s="26"/>
      <c r="AM111" s="26"/>
      <c r="AN111" s="26"/>
      <c r="AO111" s="26"/>
      <c r="AP111" s="44"/>
      <c r="AQ111" s="58">
        <f>ROUND((F112+F113*H113+K111*M111)*AB112,0)</f>
        <v>1666</v>
      </c>
      <c r="AR111" s="59"/>
    </row>
    <row r="112" spans="1:44" ht="16.5" customHeight="1">
      <c r="A112" s="39">
        <v>11</v>
      </c>
      <c r="B112" s="39">
        <v>6315</v>
      </c>
      <c r="C112" s="41" t="s">
        <v>1411</v>
      </c>
      <c r="D112" s="48"/>
      <c r="E112" s="84"/>
      <c r="F112" s="309">
        <f>K103</f>
        <v>584</v>
      </c>
      <c r="G112" s="310"/>
      <c r="H112" s="16" t="s">
        <v>896</v>
      </c>
      <c r="I112" s="16"/>
      <c r="J112" s="47"/>
      <c r="K112" s="48"/>
      <c r="L112" s="48"/>
      <c r="M112" s="70"/>
      <c r="N112" s="70"/>
      <c r="O112" s="48"/>
      <c r="P112" s="51"/>
      <c r="Q112" s="47"/>
      <c r="R112" s="48"/>
      <c r="S112" s="48"/>
      <c r="T112" s="48"/>
      <c r="U112" s="50"/>
      <c r="V112" s="49"/>
      <c r="W112" s="80"/>
      <c r="X112" s="47"/>
      <c r="Y112" s="48"/>
      <c r="Z112" s="30"/>
      <c r="AA112" s="50" t="s">
        <v>893</v>
      </c>
      <c r="AB112" s="313">
        <f>$AB$10</f>
        <v>2</v>
      </c>
      <c r="AC112" s="299"/>
      <c r="AD112" s="65"/>
      <c r="AE112" s="52" t="s">
        <v>1279</v>
      </c>
      <c r="AF112" s="52"/>
      <c r="AG112" s="52"/>
      <c r="AH112" s="52"/>
      <c r="AI112" s="52"/>
      <c r="AJ112" s="300">
        <f>$AJ$7</f>
        <v>0.25</v>
      </c>
      <c r="AK112" s="298"/>
      <c r="AL112" s="55" t="s">
        <v>756</v>
      </c>
      <c r="AM112" s="55"/>
      <c r="AN112" s="55"/>
      <c r="AO112" s="55"/>
      <c r="AP112" s="63"/>
      <c r="AQ112" s="58">
        <f>ROUND(ROUND((F112+F113*H113+K111*M111)*AB112,0)*(1+AJ112),0)</f>
        <v>2083</v>
      </c>
      <c r="AR112" s="59"/>
    </row>
    <row r="113" spans="1:44" ht="16.5" customHeight="1">
      <c r="A113" s="39">
        <v>11</v>
      </c>
      <c r="B113" s="39">
        <v>6316</v>
      </c>
      <c r="C113" s="41" t="s">
        <v>1412</v>
      </c>
      <c r="D113" s="48"/>
      <c r="E113" s="84"/>
      <c r="F113" s="90">
        <f>K104</f>
        <v>2</v>
      </c>
      <c r="G113" s="49" t="s">
        <v>893</v>
      </c>
      <c r="H113" s="299">
        <f>M104</f>
        <v>83</v>
      </c>
      <c r="I113" s="299"/>
      <c r="J113" s="47"/>
      <c r="K113" s="36"/>
      <c r="L113" s="48"/>
      <c r="M113" s="48"/>
      <c r="N113" s="48"/>
      <c r="O113" s="48"/>
      <c r="P113" s="51"/>
      <c r="Q113" s="60"/>
      <c r="R113" s="36"/>
      <c r="S113" s="36"/>
      <c r="T113" s="36"/>
      <c r="U113" s="61"/>
      <c r="V113" s="66"/>
      <c r="W113" s="67"/>
      <c r="X113" s="60"/>
      <c r="Y113" s="36"/>
      <c r="Z113" s="36"/>
      <c r="AA113" s="36"/>
      <c r="AB113" s="61"/>
      <c r="AC113" s="66"/>
      <c r="AD113" s="67"/>
      <c r="AE113" s="52" t="s">
        <v>1282</v>
      </c>
      <c r="AF113" s="52"/>
      <c r="AG113" s="52"/>
      <c r="AH113" s="52"/>
      <c r="AI113" s="52"/>
      <c r="AJ113" s="300">
        <f>$AJ$8</f>
        <v>0.5</v>
      </c>
      <c r="AK113" s="298"/>
      <c r="AL113" s="55" t="s">
        <v>938</v>
      </c>
      <c r="AM113" s="55"/>
      <c r="AN113" s="55"/>
      <c r="AO113" s="55"/>
      <c r="AP113" s="63"/>
      <c r="AQ113" s="58">
        <f>ROUND(ROUND((F112+F113*H113+K111*M111)*AB112,0)*(1+AJ113),0)</f>
        <v>2499</v>
      </c>
      <c r="AR113" s="59"/>
    </row>
    <row r="114" spans="1:44" ht="16.5" customHeight="1">
      <c r="A114" s="39">
        <v>11</v>
      </c>
      <c r="B114" s="39">
        <v>6323</v>
      </c>
      <c r="C114" s="41" t="s">
        <v>1413</v>
      </c>
      <c r="D114" s="48"/>
      <c r="E114" s="84"/>
      <c r="F114" s="48"/>
      <c r="G114" s="48"/>
      <c r="H114" s="48"/>
      <c r="I114" s="50" t="s">
        <v>1278</v>
      </c>
      <c r="J114" s="42" t="s">
        <v>1393</v>
      </c>
      <c r="K114" s="48"/>
      <c r="L114" s="26"/>
      <c r="M114" s="26"/>
      <c r="N114" s="26"/>
      <c r="O114" s="26"/>
      <c r="P114" s="44"/>
      <c r="Q114" s="47"/>
      <c r="R114" s="48"/>
      <c r="S114" s="48"/>
      <c r="T114" s="48"/>
      <c r="U114" s="50"/>
      <c r="V114" s="49"/>
      <c r="W114" s="80"/>
      <c r="X114" s="42"/>
      <c r="Y114" s="26"/>
      <c r="Z114" s="26"/>
      <c r="AA114" s="26"/>
      <c r="AB114" s="43"/>
      <c r="AC114" s="78"/>
      <c r="AD114" s="79"/>
      <c r="AE114" s="18"/>
      <c r="AF114" s="18"/>
      <c r="AG114" s="18"/>
      <c r="AH114" s="18"/>
      <c r="AI114" s="18"/>
      <c r="AJ114" s="8"/>
      <c r="AK114" s="8"/>
      <c r="AL114" s="26"/>
      <c r="AM114" s="26"/>
      <c r="AN114" s="26"/>
      <c r="AO114" s="26"/>
      <c r="AP114" s="44"/>
      <c r="AQ114" s="58">
        <f>ROUND(F112+F113*H113+K117*M117,0)</f>
        <v>916</v>
      </c>
      <c r="AR114" s="59"/>
    </row>
    <row r="115" spans="1:44" ht="16.5" customHeight="1">
      <c r="A115" s="39">
        <v>11</v>
      </c>
      <c r="B115" s="39">
        <v>6324</v>
      </c>
      <c r="C115" s="41" t="s">
        <v>1414</v>
      </c>
      <c r="D115" s="48"/>
      <c r="E115" s="84"/>
      <c r="F115" s="48"/>
      <c r="G115" s="48"/>
      <c r="H115" s="48"/>
      <c r="I115" s="48"/>
      <c r="J115" s="47" t="s">
        <v>1415</v>
      </c>
      <c r="K115" s="48"/>
      <c r="L115" s="48"/>
      <c r="M115" s="48"/>
      <c r="N115" s="48"/>
      <c r="O115" s="48"/>
      <c r="P115" s="51"/>
      <c r="Q115" s="47"/>
      <c r="R115" s="48"/>
      <c r="S115" s="48"/>
      <c r="T115" s="48"/>
      <c r="U115" s="50"/>
      <c r="V115" s="49"/>
      <c r="W115" s="80"/>
      <c r="X115" s="47"/>
      <c r="Y115" s="48"/>
      <c r="Z115" s="48"/>
      <c r="AA115" s="48"/>
      <c r="AB115" s="50"/>
      <c r="AC115" s="49"/>
      <c r="AD115" s="80"/>
      <c r="AE115" s="52" t="s">
        <v>1279</v>
      </c>
      <c r="AF115" s="52"/>
      <c r="AG115" s="52"/>
      <c r="AH115" s="52"/>
      <c r="AI115" s="52"/>
      <c r="AJ115" s="300">
        <f>$AJ$7</f>
        <v>0.25</v>
      </c>
      <c r="AK115" s="298"/>
      <c r="AL115" s="55" t="s">
        <v>1280</v>
      </c>
      <c r="AM115" s="55"/>
      <c r="AN115" s="55"/>
      <c r="AO115" s="55"/>
      <c r="AP115" s="63"/>
      <c r="AQ115" s="58">
        <f>ROUND((F112+F113*H113+K117*M117)*(1+AJ115),0)</f>
        <v>1145</v>
      </c>
      <c r="AR115" s="59"/>
    </row>
    <row r="116" spans="1:44" ht="16.5" customHeight="1">
      <c r="A116" s="39">
        <v>11</v>
      </c>
      <c r="B116" s="39">
        <v>6325</v>
      </c>
      <c r="C116" s="41" t="s">
        <v>1416</v>
      </c>
      <c r="D116" s="48"/>
      <c r="E116" s="84"/>
      <c r="F116" s="48"/>
      <c r="G116" s="48"/>
      <c r="H116" s="48"/>
      <c r="I116" s="48"/>
      <c r="J116" s="47"/>
      <c r="K116" s="315"/>
      <c r="L116" s="315"/>
      <c r="M116" s="48"/>
      <c r="N116" s="48"/>
      <c r="O116" s="48"/>
      <c r="P116" s="51"/>
      <c r="Q116" s="47"/>
      <c r="R116" s="48"/>
      <c r="S116" s="48"/>
      <c r="T116" s="48"/>
      <c r="U116" s="50"/>
      <c r="V116" s="49"/>
      <c r="W116" s="80"/>
      <c r="X116" s="60"/>
      <c r="Y116" s="36"/>
      <c r="Z116" s="36"/>
      <c r="AA116" s="36"/>
      <c r="AB116" s="61"/>
      <c r="AC116" s="66"/>
      <c r="AD116" s="67"/>
      <c r="AE116" s="52" t="s">
        <v>1282</v>
      </c>
      <c r="AF116" s="52"/>
      <c r="AG116" s="52"/>
      <c r="AH116" s="52"/>
      <c r="AI116" s="52"/>
      <c r="AJ116" s="300">
        <f>$AJ$8</f>
        <v>0.5</v>
      </c>
      <c r="AK116" s="298"/>
      <c r="AL116" s="55" t="s">
        <v>938</v>
      </c>
      <c r="AM116" s="55"/>
      <c r="AN116" s="55"/>
      <c r="AO116" s="55"/>
      <c r="AP116" s="63"/>
      <c r="AQ116" s="58">
        <f>ROUND((F112+F113*H113+K117*M117)*(1+AJ116),0)</f>
        <v>1374</v>
      </c>
      <c r="AR116" s="59"/>
    </row>
    <row r="117" spans="1:44" ht="16.5" customHeight="1">
      <c r="A117" s="39">
        <v>11</v>
      </c>
      <c r="B117" s="39">
        <v>6326</v>
      </c>
      <c r="C117" s="41" t="s">
        <v>1417</v>
      </c>
      <c r="D117" s="48"/>
      <c r="E117" s="84"/>
      <c r="F117" s="48"/>
      <c r="G117" s="48"/>
      <c r="H117" s="48"/>
      <c r="I117" s="48"/>
      <c r="J117" s="85" t="s">
        <v>896</v>
      </c>
      <c r="K117" s="16">
        <v>2</v>
      </c>
      <c r="L117" s="16" t="s">
        <v>893</v>
      </c>
      <c r="M117" s="299">
        <f>$M$15</f>
        <v>83</v>
      </c>
      <c r="N117" s="299"/>
      <c r="O117" s="48" t="s">
        <v>1278</v>
      </c>
      <c r="P117" s="51"/>
      <c r="Q117" s="47"/>
      <c r="R117" s="48"/>
      <c r="S117" s="48"/>
      <c r="T117" s="48"/>
      <c r="U117" s="50"/>
      <c r="V117" s="49"/>
      <c r="W117" s="80"/>
      <c r="X117" s="47" t="s">
        <v>1284</v>
      </c>
      <c r="Y117" s="48"/>
      <c r="Z117" s="48"/>
      <c r="AA117" s="48"/>
      <c r="AB117" s="50"/>
      <c r="AC117" s="49"/>
      <c r="AD117" s="80"/>
      <c r="AE117" s="18"/>
      <c r="AF117" s="18"/>
      <c r="AG117" s="18"/>
      <c r="AH117" s="18"/>
      <c r="AI117" s="18"/>
      <c r="AJ117" s="8"/>
      <c r="AK117" s="8"/>
      <c r="AL117" s="26"/>
      <c r="AM117" s="26"/>
      <c r="AN117" s="26"/>
      <c r="AO117" s="26"/>
      <c r="AP117" s="44"/>
      <c r="AQ117" s="58">
        <f>ROUND((F112+F113*H113+K117*M117)*AB118,0)</f>
        <v>1832</v>
      </c>
      <c r="AR117" s="59"/>
    </row>
    <row r="118" spans="1:44" ht="16.5" customHeight="1">
      <c r="A118" s="39">
        <v>11</v>
      </c>
      <c r="B118" s="39">
        <v>6327</v>
      </c>
      <c r="C118" s="41" t="s">
        <v>1418</v>
      </c>
      <c r="D118" s="48"/>
      <c r="E118" s="84"/>
      <c r="F118" s="48"/>
      <c r="G118" s="48"/>
      <c r="H118" s="48"/>
      <c r="I118" s="48"/>
      <c r="J118" s="47"/>
      <c r="K118" s="48"/>
      <c r="L118" s="48"/>
      <c r="M118" s="70"/>
      <c r="N118" s="70"/>
      <c r="O118" s="48"/>
      <c r="P118" s="51"/>
      <c r="Q118" s="47"/>
      <c r="R118" s="48"/>
      <c r="S118" s="48"/>
      <c r="T118" s="48"/>
      <c r="U118" s="50"/>
      <c r="V118" s="49"/>
      <c r="W118" s="80"/>
      <c r="X118" s="47"/>
      <c r="Y118" s="48"/>
      <c r="Z118" s="30"/>
      <c r="AA118" s="50" t="s">
        <v>893</v>
      </c>
      <c r="AB118" s="313">
        <f>$AB$10</f>
        <v>2</v>
      </c>
      <c r="AC118" s="299"/>
      <c r="AD118" s="65"/>
      <c r="AE118" s="52" t="s">
        <v>1279</v>
      </c>
      <c r="AF118" s="52"/>
      <c r="AG118" s="52"/>
      <c r="AH118" s="52"/>
      <c r="AI118" s="52"/>
      <c r="AJ118" s="300">
        <f>$AJ$7</f>
        <v>0.25</v>
      </c>
      <c r="AK118" s="298"/>
      <c r="AL118" s="55" t="s">
        <v>756</v>
      </c>
      <c r="AM118" s="55"/>
      <c r="AN118" s="55"/>
      <c r="AO118" s="55"/>
      <c r="AP118" s="63"/>
      <c r="AQ118" s="58">
        <f>ROUND(ROUND((F112+F113*H113+K117*M117)*AB118,0)*(1+AJ118),0)</f>
        <v>2290</v>
      </c>
      <c r="AR118" s="59"/>
    </row>
    <row r="119" spans="1:44" ht="16.5" customHeight="1">
      <c r="A119" s="39">
        <v>11</v>
      </c>
      <c r="B119" s="39">
        <v>6328</v>
      </c>
      <c r="C119" s="41" t="s">
        <v>1419</v>
      </c>
      <c r="D119" s="48"/>
      <c r="E119" s="84"/>
      <c r="F119" s="48"/>
      <c r="G119" s="48"/>
      <c r="H119" s="48"/>
      <c r="I119" s="48"/>
      <c r="J119" s="47"/>
      <c r="K119" s="36"/>
      <c r="L119" s="48"/>
      <c r="M119" s="48"/>
      <c r="N119" s="48"/>
      <c r="O119" s="48"/>
      <c r="P119" s="51"/>
      <c r="Q119" s="60"/>
      <c r="R119" s="36"/>
      <c r="S119" s="36"/>
      <c r="T119" s="36"/>
      <c r="U119" s="61"/>
      <c r="V119" s="66"/>
      <c r="W119" s="67"/>
      <c r="X119" s="60"/>
      <c r="Y119" s="36"/>
      <c r="Z119" s="36"/>
      <c r="AA119" s="36"/>
      <c r="AB119" s="61"/>
      <c r="AC119" s="66"/>
      <c r="AD119" s="67"/>
      <c r="AE119" s="52" t="s">
        <v>1282</v>
      </c>
      <c r="AF119" s="52"/>
      <c r="AG119" s="52"/>
      <c r="AH119" s="52"/>
      <c r="AI119" s="52"/>
      <c r="AJ119" s="300">
        <f>$AJ$8</f>
        <v>0.5</v>
      </c>
      <c r="AK119" s="298"/>
      <c r="AL119" s="55" t="s">
        <v>938</v>
      </c>
      <c r="AM119" s="55"/>
      <c r="AN119" s="55"/>
      <c r="AO119" s="55"/>
      <c r="AP119" s="63"/>
      <c r="AQ119" s="58">
        <f>ROUND(ROUND((F112+F113*H113+K117*M117)*AB118,0)*(1+AJ119),0)</f>
        <v>2748</v>
      </c>
      <c r="AR119" s="59"/>
    </row>
    <row r="120" spans="1:44" ht="16.5" customHeight="1">
      <c r="A120" s="39">
        <v>11</v>
      </c>
      <c r="B120" s="39">
        <v>6335</v>
      </c>
      <c r="C120" s="41" t="s">
        <v>1420</v>
      </c>
      <c r="D120" s="48"/>
      <c r="E120" s="84"/>
      <c r="F120" s="48"/>
      <c r="G120" s="48"/>
      <c r="H120" s="48"/>
      <c r="I120" s="51"/>
      <c r="J120" s="42" t="s">
        <v>1421</v>
      </c>
      <c r="K120" s="48"/>
      <c r="L120" s="26"/>
      <c r="M120" s="26"/>
      <c r="N120" s="26"/>
      <c r="O120" s="26"/>
      <c r="P120" s="44"/>
      <c r="Q120" s="42"/>
      <c r="R120" s="26"/>
      <c r="S120" s="26"/>
      <c r="T120" s="26"/>
      <c r="U120" s="43"/>
      <c r="V120" s="78"/>
      <c r="W120" s="79"/>
      <c r="X120" s="42"/>
      <c r="Y120" s="26"/>
      <c r="Z120" s="26"/>
      <c r="AA120" s="26"/>
      <c r="AB120" s="43"/>
      <c r="AC120" s="78"/>
      <c r="AD120" s="79"/>
      <c r="AE120" s="26"/>
      <c r="AF120" s="26"/>
      <c r="AG120" s="26"/>
      <c r="AH120" s="26"/>
      <c r="AI120" s="26"/>
      <c r="AJ120" s="27"/>
      <c r="AK120" s="27"/>
      <c r="AL120" s="26"/>
      <c r="AM120" s="26"/>
      <c r="AN120" s="26"/>
      <c r="AO120" s="26"/>
      <c r="AP120" s="44"/>
      <c r="AQ120" s="58">
        <f>ROUND(F112+F113*H113+K123*M123,0)</f>
        <v>999</v>
      </c>
      <c r="AR120" s="59"/>
    </row>
    <row r="121" spans="1:44" ht="16.5" customHeight="1">
      <c r="A121" s="39">
        <v>11</v>
      </c>
      <c r="B121" s="39">
        <v>6336</v>
      </c>
      <c r="C121" s="41" t="s">
        <v>1422</v>
      </c>
      <c r="D121" s="48"/>
      <c r="E121" s="84"/>
      <c r="F121" s="48"/>
      <c r="G121" s="48"/>
      <c r="H121" s="48"/>
      <c r="I121" s="48"/>
      <c r="J121" s="47"/>
      <c r="K121" s="48"/>
      <c r="L121" s="48"/>
      <c r="M121" s="48"/>
      <c r="N121" s="48"/>
      <c r="O121" s="48"/>
      <c r="P121" s="51"/>
      <c r="Q121" s="47"/>
      <c r="R121" s="48"/>
      <c r="S121" s="48"/>
      <c r="T121" s="48"/>
      <c r="U121" s="50"/>
      <c r="V121" s="49"/>
      <c r="W121" s="80"/>
      <c r="X121" s="47"/>
      <c r="Y121" s="48"/>
      <c r="Z121" s="48"/>
      <c r="AA121" s="48"/>
      <c r="AB121" s="50"/>
      <c r="AC121" s="49"/>
      <c r="AD121" s="80"/>
      <c r="AE121" s="52" t="s">
        <v>1279</v>
      </c>
      <c r="AF121" s="52"/>
      <c r="AG121" s="52"/>
      <c r="AH121" s="52"/>
      <c r="AI121" s="52"/>
      <c r="AJ121" s="300">
        <f>$AJ$7</f>
        <v>0.25</v>
      </c>
      <c r="AK121" s="298"/>
      <c r="AL121" s="55" t="s">
        <v>1280</v>
      </c>
      <c r="AM121" s="55"/>
      <c r="AN121" s="55"/>
      <c r="AO121" s="55"/>
      <c r="AP121" s="63"/>
      <c r="AQ121" s="58">
        <f>ROUND((F112+F113*H113+K123*M123)*(1+AJ121),0)</f>
        <v>1249</v>
      </c>
      <c r="AR121" s="59"/>
    </row>
    <row r="122" spans="1:44" ht="16.5" customHeight="1">
      <c r="A122" s="39">
        <v>11</v>
      </c>
      <c r="B122" s="39">
        <v>6337</v>
      </c>
      <c r="C122" s="41" t="s">
        <v>1423</v>
      </c>
      <c r="D122" s="48"/>
      <c r="E122" s="84"/>
      <c r="F122" s="48"/>
      <c r="G122" s="48"/>
      <c r="H122" s="48"/>
      <c r="I122" s="48"/>
      <c r="J122" s="47"/>
      <c r="K122" s="315"/>
      <c r="L122" s="315"/>
      <c r="M122" s="48"/>
      <c r="N122" s="48"/>
      <c r="O122" s="48"/>
      <c r="P122" s="51"/>
      <c r="Q122" s="47"/>
      <c r="R122" s="48"/>
      <c r="S122" s="48"/>
      <c r="T122" s="48"/>
      <c r="U122" s="50"/>
      <c r="V122" s="49"/>
      <c r="W122" s="80"/>
      <c r="X122" s="60"/>
      <c r="Y122" s="36"/>
      <c r="Z122" s="36"/>
      <c r="AA122" s="36"/>
      <c r="AB122" s="61"/>
      <c r="AC122" s="66"/>
      <c r="AD122" s="67"/>
      <c r="AE122" s="52" t="s">
        <v>1282</v>
      </c>
      <c r="AF122" s="52"/>
      <c r="AG122" s="52"/>
      <c r="AH122" s="52"/>
      <c r="AI122" s="52"/>
      <c r="AJ122" s="300">
        <f>$AJ$8</f>
        <v>0.5</v>
      </c>
      <c r="AK122" s="298"/>
      <c r="AL122" s="55" t="s">
        <v>938</v>
      </c>
      <c r="AM122" s="55"/>
      <c r="AN122" s="55"/>
      <c r="AO122" s="55"/>
      <c r="AP122" s="63"/>
      <c r="AQ122" s="58">
        <f>ROUND((F112+F113*H113+K123*M123)*(1+AJ122),0)</f>
        <v>1499</v>
      </c>
      <c r="AR122" s="59"/>
    </row>
    <row r="123" spans="1:44" ht="16.5" customHeight="1">
      <c r="A123" s="39">
        <v>11</v>
      </c>
      <c r="B123" s="39">
        <v>6338</v>
      </c>
      <c r="C123" s="41" t="s">
        <v>1424</v>
      </c>
      <c r="D123" s="48"/>
      <c r="E123" s="84"/>
      <c r="F123" s="48"/>
      <c r="G123" s="48"/>
      <c r="H123" s="48"/>
      <c r="I123" s="48"/>
      <c r="J123" s="85" t="s">
        <v>896</v>
      </c>
      <c r="K123" s="16">
        <v>3</v>
      </c>
      <c r="L123" s="16" t="s">
        <v>893</v>
      </c>
      <c r="M123" s="299">
        <f>$M$15</f>
        <v>83</v>
      </c>
      <c r="N123" s="299"/>
      <c r="O123" s="48" t="s">
        <v>1278</v>
      </c>
      <c r="P123" s="51"/>
      <c r="Q123" s="47"/>
      <c r="R123" s="48"/>
      <c r="S123" s="48"/>
      <c r="T123" s="48"/>
      <c r="U123" s="50"/>
      <c r="V123" s="49"/>
      <c r="W123" s="80"/>
      <c r="X123" s="47" t="s">
        <v>1284</v>
      </c>
      <c r="Y123" s="48"/>
      <c r="Z123" s="48"/>
      <c r="AA123" s="48"/>
      <c r="AB123" s="50"/>
      <c r="AC123" s="49"/>
      <c r="AD123" s="80"/>
      <c r="AE123" s="48"/>
      <c r="AF123" s="48"/>
      <c r="AG123" s="48"/>
      <c r="AH123" s="48"/>
      <c r="AI123" s="48"/>
      <c r="AJ123" s="16"/>
      <c r="AK123" s="16"/>
      <c r="AL123" s="26"/>
      <c r="AM123" s="26"/>
      <c r="AN123" s="26"/>
      <c r="AO123" s="26"/>
      <c r="AP123" s="44"/>
      <c r="AQ123" s="58">
        <f>ROUND((F112+F113*H113+K123*M123)*AB124,0)</f>
        <v>1998</v>
      </c>
      <c r="AR123" s="59"/>
    </row>
    <row r="124" spans="1:44" ht="16.5" customHeight="1">
      <c r="A124" s="39">
        <v>11</v>
      </c>
      <c r="B124" s="39">
        <v>6339</v>
      </c>
      <c r="C124" s="41" t="s">
        <v>1425</v>
      </c>
      <c r="D124" s="48"/>
      <c r="E124" s="84"/>
      <c r="F124" s="48"/>
      <c r="G124" s="48"/>
      <c r="H124" s="48"/>
      <c r="I124" s="48"/>
      <c r="J124" s="47"/>
      <c r="K124" s="48"/>
      <c r="L124" s="48"/>
      <c r="M124" s="70"/>
      <c r="N124" s="70"/>
      <c r="O124" s="48"/>
      <c r="P124" s="51"/>
      <c r="Q124" s="47"/>
      <c r="R124" s="48"/>
      <c r="S124" s="48"/>
      <c r="T124" s="48"/>
      <c r="U124" s="50"/>
      <c r="V124" s="49"/>
      <c r="W124" s="80"/>
      <c r="X124" s="47"/>
      <c r="Y124" s="48"/>
      <c r="Z124" s="48"/>
      <c r="AA124" s="50" t="s">
        <v>893</v>
      </c>
      <c r="AB124" s="313">
        <f>$AB$10</f>
        <v>2</v>
      </c>
      <c r="AC124" s="299"/>
      <c r="AD124" s="65"/>
      <c r="AE124" s="52" t="s">
        <v>1279</v>
      </c>
      <c r="AF124" s="52"/>
      <c r="AG124" s="52"/>
      <c r="AH124" s="52"/>
      <c r="AI124" s="52"/>
      <c r="AJ124" s="300">
        <f>$AJ$7</f>
        <v>0.25</v>
      </c>
      <c r="AK124" s="298"/>
      <c r="AL124" s="55" t="s">
        <v>756</v>
      </c>
      <c r="AM124" s="55"/>
      <c r="AN124" s="55"/>
      <c r="AO124" s="55"/>
      <c r="AP124" s="63"/>
      <c r="AQ124" s="58">
        <f>ROUND(ROUND((F112+F113*H113+K123*M123)*AB124,0)*(1+AJ124),0)</f>
        <v>2498</v>
      </c>
      <c r="AR124" s="59"/>
    </row>
    <row r="125" spans="1:44" ht="16.5" customHeight="1">
      <c r="A125" s="39">
        <v>11</v>
      </c>
      <c r="B125" s="39">
        <v>6340</v>
      </c>
      <c r="C125" s="41" t="s">
        <v>1426</v>
      </c>
      <c r="D125" s="48"/>
      <c r="E125" s="84"/>
      <c r="F125" s="60"/>
      <c r="G125" s="36"/>
      <c r="H125" s="36"/>
      <c r="I125" s="36"/>
      <c r="J125" s="60"/>
      <c r="K125" s="36"/>
      <c r="L125" s="36"/>
      <c r="M125" s="36"/>
      <c r="N125" s="36"/>
      <c r="O125" s="36"/>
      <c r="P125" s="62"/>
      <c r="Q125" s="60"/>
      <c r="R125" s="36"/>
      <c r="S125" s="36"/>
      <c r="T125" s="36"/>
      <c r="U125" s="61"/>
      <c r="V125" s="66"/>
      <c r="W125" s="67"/>
      <c r="X125" s="60"/>
      <c r="Y125" s="36"/>
      <c r="Z125" s="36"/>
      <c r="AA125" s="36"/>
      <c r="AB125" s="61"/>
      <c r="AC125" s="66"/>
      <c r="AD125" s="67"/>
      <c r="AE125" s="52" t="s">
        <v>1282</v>
      </c>
      <c r="AF125" s="52"/>
      <c r="AG125" s="52"/>
      <c r="AH125" s="52"/>
      <c r="AI125" s="52"/>
      <c r="AJ125" s="300">
        <f>$AJ$8</f>
        <v>0.5</v>
      </c>
      <c r="AK125" s="298"/>
      <c r="AL125" s="55" t="s">
        <v>938</v>
      </c>
      <c r="AM125" s="55"/>
      <c r="AN125" s="55"/>
      <c r="AO125" s="55"/>
      <c r="AP125" s="63"/>
      <c r="AQ125" s="58">
        <f>ROUND(ROUND((F112+F113*H113+K123*M123)*AB124,0)*(1+AJ125),0)</f>
        <v>2997</v>
      </c>
      <c r="AR125" s="59"/>
    </row>
    <row r="126" spans="1:44" ht="16.5" customHeight="1">
      <c r="A126" s="91">
        <v>11</v>
      </c>
      <c r="B126" s="91">
        <v>1611</v>
      </c>
      <c r="C126" s="92" t="s">
        <v>1427</v>
      </c>
      <c r="D126" s="311"/>
      <c r="E126" s="312"/>
      <c r="F126" s="47" t="s">
        <v>946</v>
      </c>
      <c r="G126" s="48"/>
      <c r="H126" s="48"/>
      <c r="I126" s="48"/>
      <c r="J126" s="48"/>
      <c r="K126" s="48"/>
      <c r="L126" s="48"/>
      <c r="M126" s="48"/>
      <c r="N126" s="48"/>
      <c r="O126" s="48"/>
      <c r="P126" s="51"/>
      <c r="Q126" s="47"/>
      <c r="R126" s="48"/>
      <c r="S126" s="48"/>
      <c r="T126" s="48"/>
      <c r="U126" s="50"/>
      <c r="V126" s="49"/>
      <c r="W126" s="80"/>
      <c r="X126" s="47"/>
      <c r="Y126" s="48"/>
      <c r="Z126" s="48"/>
      <c r="AA126" s="48"/>
      <c r="AB126" s="50"/>
      <c r="AC126" s="49"/>
      <c r="AD126" s="80"/>
      <c r="AE126" s="18"/>
      <c r="AF126" s="18"/>
      <c r="AG126" s="18"/>
      <c r="AH126" s="18"/>
      <c r="AI126" s="18"/>
      <c r="AJ126" s="8"/>
      <c r="AK126" s="8"/>
      <c r="AL126" s="48"/>
      <c r="AM126" s="48"/>
      <c r="AN126" s="48"/>
      <c r="AO126" s="48"/>
      <c r="AP126" s="51"/>
      <c r="AQ126" s="93">
        <f>ROUND(K127+K128*M128,0)</f>
        <v>833</v>
      </c>
      <c r="AR126" s="46"/>
    </row>
    <row r="127" spans="1:44" ht="16.5" customHeight="1">
      <c r="A127" s="39">
        <v>11</v>
      </c>
      <c r="B127" s="39">
        <v>1612</v>
      </c>
      <c r="C127" s="41" t="s">
        <v>1428</v>
      </c>
      <c r="D127" s="311"/>
      <c r="E127" s="312"/>
      <c r="F127" s="47" t="s">
        <v>1429</v>
      </c>
      <c r="G127" s="48"/>
      <c r="H127" s="48"/>
      <c r="I127" s="48"/>
      <c r="J127" s="48"/>
      <c r="K127" s="299">
        <f>K55</f>
        <v>584</v>
      </c>
      <c r="L127" s="299"/>
      <c r="M127" s="16" t="s">
        <v>896</v>
      </c>
      <c r="N127" s="16"/>
      <c r="O127" s="48"/>
      <c r="P127" s="51"/>
      <c r="Q127" s="47"/>
      <c r="R127" s="48"/>
      <c r="S127" s="48"/>
      <c r="T127" s="48"/>
      <c r="U127" s="50"/>
      <c r="V127" s="49"/>
      <c r="W127" s="80"/>
      <c r="X127" s="47"/>
      <c r="Y127" s="48"/>
      <c r="Z127" s="48"/>
      <c r="AA127" s="48"/>
      <c r="AB127" s="50"/>
      <c r="AC127" s="49"/>
      <c r="AD127" s="80"/>
      <c r="AE127" s="52" t="s">
        <v>1279</v>
      </c>
      <c r="AF127" s="52"/>
      <c r="AG127" s="52"/>
      <c r="AH127" s="52"/>
      <c r="AI127" s="52"/>
      <c r="AJ127" s="300">
        <f>$AJ$7</f>
        <v>0.25</v>
      </c>
      <c r="AK127" s="298"/>
      <c r="AL127" s="55" t="s">
        <v>1280</v>
      </c>
      <c r="AM127" s="55"/>
      <c r="AN127" s="55"/>
      <c r="AO127" s="55"/>
      <c r="AP127" s="63"/>
      <c r="AQ127" s="58">
        <f>ROUND((K127+K128*M128)*(1+AJ127),0)</f>
        <v>1041</v>
      </c>
      <c r="AR127" s="59"/>
    </row>
    <row r="128" spans="1:44" ht="16.5" customHeight="1">
      <c r="A128" s="39">
        <v>11</v>
      </c>
      <c r="B128" s="39">
        <v>1613</v>
      </c>
      <c r="C128" s="41" t="s">
        <v>1430</v>
      </c>
      <c r="D128" s="311"/>
      <c r="E128" s="312"/>
      <c r="F128" s="47"/>
      <c r="G128" s="48"/>
      <c r="H128" s="48"/>
      <c r="I128" s="48"/>
      <c r="J128" s="48"/>
      <c r="K128" s="16">
        <v>3</v>
      </c>
      <c r="L128" s="49" t="s">
        <v>893</v>
      </c>
      <c r="M128" s="299">
        <f>M80</f>
        <v>83</v>
      </c>
      <c r="N128" s="299"/>
      <c r="O128" s="48" t="s">
        <v>1278</v>
      </c>
      <c r="P128" s="51"/>
      <c r="Q128" s="47"/>
      <c r="R128" s="48"/>
      <c r="S128" s="48"/>
      <c r="T128" s="48"/>
      <c r="U128" s="50"/>
      <c r="V128" s="49"/>
      <c r="W128" s="80"/>
      <c r="X128" s="60"/>
      <c r="Y128" s="36"/>
      <c r="Z128" s="36"/>
      <c r="AA128" s="36"/>
      <c r="AB128" s="61"/>
      <c r="AC128" s="66"/>
      <c r="AD128" s="67"/>
      <c r="AE128" s="52" t="s">
        <v>1282</v>
      </c>
      <c r="AF128" s="52"/>
      <c r="AG128" s="52"/>
      <c r="AH128" s="52"/>
      <c r="AI128" s="52"/>
      <c r="AJ128" s="300">
        <f>$AJ$8</f>
        <v>0.5</v>
      </c>
      <c r="AK128" s="298"/>
      <c r="AL128" s="55" t="s">
        <v>938</v>
      </c>
      <c r="AM128" s="55"/>
      <c r="AN128" s="55"/>
      <c r="AO128" s="55"/>
      <c r="AP128" s="63"/>
      <c r="AQ128" s="58">
        <f>ROUND((K127+K128*M128)*(1+AJ128),0)</f>
        <v>1250</v>
      </c>
      <c r="AR128" s="59"/>
    </row>
    <row r="129" spans="1:44" ht="16.5" customHeight="1">
      <c r="A129" s="39">
        <v>11</v>
      </c>
      <c r="B129" s="39">
        <v>1621</v>
      </c>
      <c r="C129" s="41" t="s">
        <v>1431</v>
      </c>
      <c r="D129" s="311"/>
      <c r="E129" s="312"/>
      <c r="F129" s="47"/>
      <c r="G129" s="48"/>
      <c r="H129" s="48"/>
      <c r="I129" s="48"/>
      <c r="J129" s="48"/>
      <c r="K129" s="48"/>
      <c r="L129" s="48"/>
      <c r="M129" s="48"/>
      <c r="N129" s="48"/>
      <c r="O129" s="48"/>
      <c r="P129" s="51"/>
      <c r="Q129" s="47"/>
      <c r="R129" s="48"/>
      <c r="S129" s="48"/>
      <c r="T129" s="48"/>
      <c r="U129" s="50"/>
      <c r="V129" s="49"/>
      <c r="W129" s="80"/>
      <c r="X129" s="47" t="s">
        <v>1284</v>
      </c>
      <c r="Y129" s="48"/>
      <c r="Z129" s="48"/>
      <c r="AA129" s="48"/>
      <c r="AB129" s="50"/>
      <c r="AC129" s="49"/>
      <c r="AD129" s="80"/>
      <c r="AE129" s="18"/>
      <c r="AF129" s="18"/>
      <c r="AG129" s="18"/>
      <c r="AH129" s="18"/>
      <c r="AI129" s="18"/>
      <c r="AJ129" s="8"/>
      <c r="AK129" s="8"/>
      <c r="AL129" s="26"/>
      <c r="AM129" s="26"/>
      <c r="AN129" s="26"/>
      <c r="AO129" s="26"/>
      <c r="AP129" s="44"/>
      <c r="AQ129" s="58">
        <f>ROUND((K127+K128*M128)*AB130,0)</f>
        <v>1666</v>
      </c>
      <c r="AR129" s="59"/>
    </row>
    <row r="130" spans="1:44" ht="16.5" customHeight="1">
      <c r="A130" s="39">
        <v>11</v>
      </c>
      <c r="B130" s="39">
        <v>1622</v>
      </c>
      <c r="C130" s="41" t="s">
        <v>1432</v>
      </c>
      <c r="D130" s="311"/>
      <c r="E130" s="312"/>
      <c r="F130" s="47"/>
      <c r="G130" s="48"/>
      <c r="H130" s="48"/>
      <c r="I130" s="48"/>
      <c r="J130" s="48"/>
      <c r="K130" s="48"/>
      <c r="L130" s="48"/>
      <c r="M130" s="48"/>
      <c r="N130" s="48"/>
      <c r="O130" s="48"/>
      <c r="P130" s="51"/>
      <c r="Q130" s="47"/>
      <c r="R130" s="48"/>
      <c r="S130" s="48"/>
      <c r="T130" s="48"/>
      <c r="U130" s="50"/>
      <c r="V130" s="49"/>
      <c r="W130" s="80"/>
      <c r="X130" s="47"/>
      <c r="Y130" s="48"/>
      <c r="Z130" s="30"/>
      <c r="AA130" s="50" t="s">
        <v>893</v>
      </c>
      <c r="AB130" s="313">
        <f>$AB$10</f>
        <v>2</v>
      </c>
      <c r="AC130" s="299"/>
      <c r="AD130" s="65"/>
      <c r="AE130" s="52" t="s">
        <v>1279</v>
      </c>
      <c r="AF130" s="52"/>
      <c r="AG130" s="52"/>
      <c r="AH130" s="52"/>
      <c r="AI130" s="52"/>
      <c r="AJ130" s="300">
        <f>$AJ$7</f>
        <v>0.25</v>
      </c>
      <c r="AK130" s="298"/>
      <c r="AL130" s="55" t="s">
        <v>756</v>
      </c>
      <c r="AM130" s="55"/>
      <c r="AN130" s="55"/>
      <c r="AO130" s="55"/>
      <c r="AP130" s="63"/>
      <c r="AQ130" s="58">
        <f>ROUND(ROUND((K127+K128*M128)*AB130,0)*(1+AJ130),0)</f>
        <v>2083</v>
      </c>
      <c r="AR130" s="59"/>
    </row>
    <row r="131" spans="1:44" ht="16.5" customHeight="1">
      <c r="A131" s="39">
        <v>11</v>
      </c>
      <c r="B131" s="39">
        <v>1623</v>
      </c>
      <c r="C131" s="41" t="s">
        <v>1433</v>
      </c>
      <c r="D131" s="311"/>
      <c r="E131" s="312"/>
      <c r="F131" s="47"/>
      <c r="G131" s="48"/>
      <c r="H131" s="48"/>
      <c r="I131" s="48"/>
      <c r="J131" s="48"/>
      <c r="K131" s="36"/>
      <c r="L131" s="48"/>
      <c r="M131" s="48"/>
      <c r="N131" s="48"/>
      <c r="O131" s="48"/>
      <c r="P131" s="51"/>
      <c r="Q131" s="60"/>
      <c r="R131" s="36"/>
      <c r="S131" s="36"/>
      <c r="T131" s="36"/>
      <c r="U131" s="61"/>
      <c r="V131" s="66"/>
      <c r="W131" s="67"/>
      <c r="X131" s="60"/>
      <c r="Y131" s="36"/>
      <c r="Z131" s="36"/>
      <c r="AA131" s="36"/>
      <c r="AB131" s="61"/>
      <c r="AC131" s="66"/>
      <c r="AD131" s="67"/>
      <c r="AE131" s="52" t="s">
        <v>1282</v>
      </c>
      <c r="AF131" s="52"/>
      <c r="AG131" s="52"/>
      <c r="AH131" s="52"/>
      <c r="AI131" s="52"/>
      <c r="AJ131" s="300">
        <f>$AJ$8</f>
        <v>0.5</v>
      </c>
      <c r="AK131" s="298"/>
      <c r="AL131" s="55" t="s">
        <v>938</v>
      </c>
      <c r="AM131" s="55"/>
      <c r="AN131" s="55"/>
      <c r="AO131" s="55"/>
      <c r="AP131" s="63"/>
      <c r="AQ131" s="58">
        <f>ROUND(ROUND((K127+K128*M128)*AB130,0)*(1+AJ131),0)</f>
        <v>2499</v>
      </c>
      <c r="AR131" s="59"/>
    </row>
    <row r="132" spans="1:44" ht="16.5" customHeight="1">
      <c r="A132" s="39">
        <v>11</v>
      </c>
      <c r="B132" s="39">
        <v>6411</v>
      </c>
      <c r="C132" s="41" t="s">
        <v>1434</v>
      </c>
      <c r="D132" s="18"/>
      <c r="E132" s="84"/>
      <c r="F132" s="304" t="s">
        <v>1435</v>
      </c>
      <c r="G132" s="314"/>
      <c r="H132" s="314"/>
      <c r="I132" s="314"/>
      <c r="J132" s="42" t="s">
        <v>1393</v>
      </c>
      <c r="K132" s="48"/>
      <c r="L132" s="26"/>
      <c r="M132" s="26"/>
      <c r="N132" s="26"/>
      <c r="O132" s="26"/>
      <c r="P132" s="44"/>
      <c r="Q132" s="47"/>
      <c r="R132" s="48"/>
      <c r="S132" s="48"/>
      <c r="T132" s="48"/>
      <c r="U132" s="50"/>
      <c r="V132" s="49"/>
      <c r="W132" s="80"/>
      <c r="X132" s="42"/>
      <c r="Y132" s="26"/>
      <c r="Z132" s="26"/>
      <c r="AA132" s="26"/>
      <c r="AB132" s="43"/>
      <c r="AC132" s="78"/>
      <c r="AD132" s="79"/>
      <c r="AE132" s="18"/>
      <c r="AF132" s="18"/>
      <c r="AG132" s="18"/>
      <c r="AH132" s="18"/>
      <c r="AI132" s="18"/>
      <c r="AJ132" s="8"/>
      <c r="AK132" s="8"/>
      <c r="AL132" s="26"/>
      <c r="AM132" s="26"/>
      <c r="AN132" s="26"/>
      <c r="AO132" s="26"/>
      <c r="AP132" s="44"/>
      <c r="AQ132" s="58">
        <f>ROUND(F136+F137*H137+K135*M135,0)</f>
        <v>916</v>
      </c>
      <c r="AR132" s="59"/>
    </row>
    <row r="133" spans="1:44" ht="16.5" customHeight="1">
      <c r="A133" s="39">
        <v>11</v>
      </c>
      <c r="B133" s="39">
        <v>6412</v>
      </c>
      <c r="C133" s="41" t="s">
        <v>1436</v>
      </c>
      <c r="D133" s="18"/>
      <c r="E133" s="84"/>
      <c r="F133" s="306"/>
      <c r="G133" s="305"/>
      <c r="H133" s="305"/>
      <c r="I133" s="305"/>
      <c r="J133" s="47" t="s">
        <v>1415</v>
      </c>
      <c r="K133" s="48"/>
      <c r="L133" s="48"/>
      <c r="M133" s="48"/>
      <c r="N133" s="48"/>
      <c r="O133" s="48"/>
      <c r="P133" s="51"/>
      <c r="Q133" s="47"/>
      <c r="R133" s="48"/>
      <c r="S133" s="48"/>
      <c r="T133" s="48"/>
      <c r="U133" s="50"/>
      <c r="V133" s="49"/>
      <c r="W133" s="80"/>
      <c r="X133" s="47"/>
      <c r="Y133" s="48"/>
      <c r="Z133" s="48"/>
      <c r="AA133" s="48"/>
      <c r="AB133" s="50"/>
      <c r="AC133" s="49"/>
      <c r="AD133" s="80"/>
      <c r="AE133" s="52" t="s">
        <v>1279</v>
      </c>
      <c r="AF133" s="52"/>
      <c r="AG133" s="52"/>
      <c r="AH133" s="52"/>
      <c r="AI133" s="52"/>
      <c r="AJ133" s="300">
        <f>$AJ$7</f>
        <v>0.25</v>
      </c>
      <c r="AK133" s="298"/>
      <c r="AL133" s="55" t="s">
        <v>1280</v>
      </c>
      <c r="AM133" s="55"/>
      <c r="AN133" s="55"/>
      <c r="AO133" s="55"/>
      <c r="AP133" s="63"/>
      <c r="AQ133" s="58">
        <f>ROUND((F136+F137*H137+K135*M135)*(1+AJ133),0)</f>
        <v>1145</v>
      </c>
      <c r="AR133" s="59"/>
    </row>
    <row r="134" spans="1:44" ht="16.5" customHeight="1">
      <c r="A134" s="39">
        <v>11</v>
      </c>
      <c r="B134" s="39">
        <v>6413</v>
      </c>
      <c r="C134" s="41" t="s">
        <v>1437</v>
      </c>
      <c r="D134" s="18"/>
      <c r="E134" s="84"/>
      <c r="F134" s="306"/>
      <c r="G134" s="305"/>
      <c r="H134" s="305"/>
      <c r="I134" s="305"/>
      <c r="J134" s="94"/>
      <c r="K134" s="48"/>
      <c r="L134" s="48"/>
      <c r="M134" s="48"/>
      <c r="N134" s="48"/>
      <c r="O134" s="48"/>
      <c r="P134" s="51"/>
      <c r="Q134" s="47"/>
      <c r="R134" s="48"/>
      <c r="S134" s="48"/>
      <c r="T134" s="48"/>
      <c r="U134" s="50"/>
      <c r="V134" s="49"/>
      <c r="W134" s="80"/>
      <c r="X134" s="60"/>
      <c r="Y134" s="36"/>
      <c r="Z134" s="36"/>
      <c r="AA134" s="36"/>
      <c r="AB134" s="61"/>
      <c r="AC134" s="66"/>
      <c r="AD134" s="67"/>
      <c r="AE134" s="52" t="s">
        <v>1282</v>
      </c>
      <c r="AF134" s="52"/>
      <c r="AG134" s="52"/>
      <c r="AH134" s="52"/>
      <c r="AI134" s="52"/>
      <c r="AJ134" s="300">
        <f>$AJ$8</f>
        <v>0.5</v>
      </c>
      <c r="AK134" s="298"/>
      <c r="AL134" s="55" t="s">
        <v>938</v>
      </c>
      <c r="AM134" s="55"/>
      <c r="AN134" s="55"/>
      <c r="AO134" s="55"/>
      <c r="AP134" s="63"/>
      <c r="AQ134" s="58">
        <f>ROUND((F136+F137*H137+K135*M135)*(1+AJ134),0)</f>
        <v>1374</v>
      </c>
      <c r="AR134" s="59"/>
    </row>
    <row r="135" spans="1:44" ht="16.5" customHeight="1">
      <c r="A135" s="39">
        <v>11</v>
      </c>
      <c r="B135" s="39">
        <v>6414</v>
      </c>
      <c r="C135" s="41" t="s">
        <v>1438</v>
      </c>
      <c r="D135" s="18"/>
      <c r="E135" s="84"/>
      <c r="F135" s="307"/>
      <c r="G135" s="308"/>
      <c r="H135" s="308"/>
      <c r="I135" s="308"/>
      <c r="J135" s="85" t="s">
        <v>896</v>
      </c>
      <c r="K135" s="16">
        <v>1</v>
      </c>
      <c r="L135" s="16" t="s">
        <v>893</v>
      </c>
      <c r="M135" s="299">
        <f>$M$15</f>
        <v>83</v>
      </c>
      <c r="N135" s="299"/>
      <c r="O135" s="48" t="s">
        <v>1278</v>
      </c>
      <c r="P135" s="51"/>
      <c r="Q135" s="47"/>
      <c r="R135" s="48"/>
      <c r="S135" s="48"/>
      <c r="T135" s="48"/>
      <c r="U135" s="50"/>
      <c r="V135" s="49"/>
      <c r="W135" s="80"/>
      <c r="X135" s="47" t="s">
        <v>1284</v>
      </c>
      <c r="Y135" s="48"/>
      <c r="Z135" s="48"/>
      <c r="AA135" s="48"/>
      <c r="AB135" s="50"/>
      <c r="AC135" s="49"/>
      <c r="AD135" s="80"/>
      <c r="AE135" s="18"/>
      <c r="AF135" s="18"/>
      <c r="AG135" s="18"/>
      <c r="AH135" s="18"/>
      <c r="AI135" s="18"/>
      <c r="AJ135" s="8"/>
      <c r="AK135" s="8"/>
      <c r="AL135" s="26"/>
      <c r="AM135" s="26"/>
      <c r="AN135" s="26"/>
      <c r="AO135" s="26"/>
      <c r="AP135" s="44"/>
      <c r="AQ135" s="58">
        <f>ROUND((F136+F137*H137+K135*M135)*AB136,0)</f>
        <v>1832</v>
      </c>
      <c r="AR135" s="59"/>
    </row>
    <row r="136" spans="1:44" ht="16.5" customHeight="1">
      <c r="A136" s="39">
        <v>11</v>
      </c>
      <c r="B136" s="39">
        <v>6415</v>
      </c>
      <c r="C136" s="41" t="s">
        <v>1439</v>
      </c>
      <c r="D136" s="18"/>
      <c r="E136" s="84"/>
      <c r="F136" s="309">
        <f>K127</f>
        <v>584</v>
      </c>
      <c r="G136" s="310"/>
      <c r="H136" s="16" t="s">
        <v>896</v>
      </c>
      <c r="I136" s="16"/>
      <c r="J136" s="47"/>
      <c r="K136" s="48"/>
      <c r="L136" s="48"/>
      <c r="M136" s="70"/>
      <c r="N136" s="70"/>
      <c r="O136" s="48"/>
      <c r="P136" s="51"/>
      <c r="Q136" s="47"/>
      <c r="R136" s="48"/>
      <c r="S136" s="48"/>
      <c r="T136" s="48"/>
      <c r="U136" s="50"/>
      <c r="V136" s="49"/>
      <c r="W136" s="80"/>
      <c r="X136" s="47"/>
      <c r="Y136" s="48"/>
      <c r="Z136" s="30"/>
      <c r="AA136" s="50" t="s">
        <v>893</v>
      </c>
      <c r="AB136" s="313">
        <f>$AB$10</f>
        <v>2</v>
      </c>
      <c r="AC136" s="299"/>
      <c r="AD136" s="65"/>
      <c r="AE136" s="52" t="s">
        <v>1279</v>
      </c>
      <c r="AF136" s="52"/>
      <c r="AG136" s="52"/>
      <c r="AH136" s="52"/>
      <c r="AI136" s="52"/>
      <c r="AJ136" s="300">
        <f>$AJ$7</f>
        <v>0.25</v>
      </c>
      <c r="AK136" s="298"/>
      <c r="AL136" s="55" t="s">
        <v>756</v>
      </c>
      <c r="AM136" s="55"/>
      <c r="AN136" s="55"/>
      <c r="AO136" s="55"/>
      <c r="AP136" s="63"/>
      <c r="AQ136" s="58">
        <f>ROUND(ROUND((F136+F137*H137+K135*M135)*AB136,0)*(1+AJ136),0)</f>
        <v>2290</v>
      </c>
      <c r="AR136" s="59"/>
    </row>
    <row r="137" spans="1:44" ht="16.5" customHeight="1">
      <c r="A137" s="39">
        <v>11</v>
      </c>
      <c r="B137" s="39">
        <v>6416</v>
      </c>
      <c r="C137" s="41" t="s">
        <v>1440</v>
      </c>
      <c r="D137" s="18"/>
      <c r="E137" s="84"/>
      <c r="F137" s="90">
        <f>K128</f>
        <v>3</v>
      </c>
      <c r="G137" s="49" t="s">
        <v>893</v>
      </c>
      <c r="H137" s="299">
        <f>M128</f>
        <v>83</v>
      </c>
      <c r="I137" s="299"/>
      <c r="J137" s="47"/>
      <c r="K137" s="36"/>
      <c r="L137" s="48"/>
      <c r="M137" s="48"/>
      <c r="N137" s="48"/>
      <c r="O137" s="48"/>
      <c r="P137" s="51"/>
      <c r="Q137" s="60"/>
      <c r="R137" s="36"/>
      <c r="S137" s="36"/>
      <c r="T137" s="36"/>
      <c r="U137" s="61"/>
      <c r="V137" s="66"/>
      <c r="W137" s="67"/>
      <c r="X137" s="60"/>
      <c r="Y137" s="36"/>
      <c r="Z137" s="36"/>
      <c r="AA137" s="36"/>
      <c r="AB137" s="61"/>
      <c r="AC137" s="66"/>
      <c r="AD137" s="67"/>
      <c r="AE137" s="52" t="s">
        <v>1282</v>
      </c>
      <c r="AF137" s="52"/>
      <c r="AG137" s="52"/>
      <c r="AH137" s="52"/>
      <c r="AI137" s="52"/>
      <c r="AJ137" s="300">
        <f>$AJ$8</f>
        <v>0.5</v>
      </c>
      <c r="AK137" s="298"/>
      <c r="AL137" s="55" t="s">
        <v>938</v>
      </c>
      <c r="AM137" s="55"/>
      <c r="AN137" s="55"/>
      <c r="AO137" s="55"/>
      <c r="AP137" s="63"/>
      <c r="AQ137" s="58">
        <f>ROUND(ROUND((F136+F137*H137+K135*M135)*AB136,0)*(1+AJ137),0)</f>
        <v>2748</v>
      </c>
      <c r="AR137" s="59"/>
    </row>
    <row r="138" spans="1:44" ht="16.5" customHeight="1">
      <c r="A138" s="39">
        <v>11</v>
      </c>
      <c r="B138" s="39">
        <v>6423</v>
      </c>
      <c r="C138" s="41" t="s">
        <v>1441</v>
      </c>
      <c r="D138" s="18"/>
      <c r="E138" s="84"/>
      <c r="F138" s="48"/>
      <c r="G138" s="48"/>
      <c r="H138" s="48"/>
      <c r="I138" s="50" t="s">
        <v>1278</v>
      </c>
      <c r="J138" s="42" t="s">
        <v>1421</v>
      </c>
      <c r="K138" s="48"/>
      <c r="L138" s="26"/>
      <c r="M138" s="26"/>
      <c r="N138" s="26"/>
      <c r="O138" s="26"/>
      <c r="P138" s="44"/>
      <c r="Q138" s="42"/>
      <c r="R138" s="26"/>
      <c r="S138" s="26"/>
      <c r="T138" s="26"/>
      <c r="U138" s="43"/>
      <c r="V138" s="78"/>
      <c r="W138" s="79"/>
      <c r="X138" s="42"/>
      <c r="Y138" s="26"/>
      <c r="Z138" s="26"/>
      <c r="AA138" s="26"/>
      <c r="AB138" s="43"/>
      <c r="AC138" s="78"/>
      <c r="AD138" s="79"/>
      <c r="AE138" s="26"/>
      <c r="AF138" s="26"/>
      <c r="AG138" s="26"/>
      <c r="AH138" s="26"/>
      <c r="AI138" s="26"/>
      <c r="AJ138" s="27"/>
      <c r="AK138" s="27"/>
      <c r="AL138" s="26"/>
      <c r="AM138" s="26"/>
      <c r="AN138" s="26"/>
      <c r="AO138" s="26"/>
      <c r="AP138" s="44"/>
      <c r="AQ138" s="58">
        <f>ROUND(F136+F137*H137+K141*M141,0)</f>
        <v>999</v>
      </c>
      <c r="AR138" s="59"/>
    </row>
    <row r="139" spans="1:44" ht="16.5" customHeight="1">
      <c r="A139" s="39">
        <v>11</v>
      </c>
      <c r="B139" s="39">
        <v>6424</v>
      </c>
      <c r="C139" s="41" t="s">
        <v>1442</v>
      </c>
      <c r="D139" s="18"/>
      <c r="E139" s="84"/>
      <c r="F139" s="48"/>
      <c r="G139" s="48"/>
      <c r="H139" s="48"/>
      <c r="I139" s="48"/>
      <c r="J139" s="47" t="s">
        <v>1443</v>
      </c>
      <c r="K139" s="48"/>
      <c r="L139" s="48"/>
      <c r="M139" s="48"/>
      <c r="N139" s="48"/>
      <c r="O139" s="48"/>
      <c r="P139" s="51"/>
      <c r="Q139" s="47"/>
      <c r="R139" s="48"/>
      <c r="S139" s="48"/>
      <c r="T139" s="48"/>
      <c r="U139" s="50"/>
      <c r="V139" s="49"/>
      <c r="W139" s="80"/>
      <c r="X139" s="47"/>
      <c r="Y139" s="48"/>
      <c r="Z139" s="48"/>
      <c r="AA139" s="48"/>
      <c r="AB139" s="50"/>
      <c r="AC139" s="49"/>
      <c r="AD139" s="80"/>
      <c r="AE139" s="52" t="s">
        <v>1279</v>
      </c>
      <c r="AF139" s="52"/>
      <c r="AG139" s="52"/>
      <c r="AH139" s="52"/>
      <c r="AI139" s="52"/>
      <c r="AJ139" s="300">
        <f>$AJ$7</f>
        <v>0.25</v>
      </c>
      <c r="AK139" s="298"/>
      <c r="AL139" s="55" t="s">
        <v>1280</v>
      </c>
      <c r="AM139" s="55"/>
      <c r="AN139" s="55"/>
      <c r="AO139" s="55"/>
      <c r="AP139" s="63"/>
      <c r="AQ139" s="58">
        <f>ROUND((F136+F137*H137+K141*M141)*(1+AJ139),0)</f>
        <v>1249</v>
      </c>
      <c r="AR139" s="59"/>
    </row>
    <row r="140" spans="1:44" ht="16.5" customHeight="1">
      <c r="A140" s="39">
        <v>11</v>
      </c>
      <c r="B140" s="39">
        <v>6425</v>
      </c>
      <c r="C140" s="41" t="s">
        <v>1444</v>
      </c>
      <c r="D140" s="18"/>
      <c r="E140" s="84"/>
      <c r="F140" s="48"/>
      <c r="G140" s="48"/>
      <c r="H140" s="48"/>
      <c r="I140" s="48"/>
      <c r="J140" s="47"/>
      <c r="K140" s="48"/>
      <c r="L140" s="48"/>
      <c r="M140" s="48"/>
      <c r="N140" s="48"/>
      <c r="O140" s="48"/>
      <c r="P140" s="51"/>
      <c r="Q140" s="47"/>
      <c r="R140" s="48"/>
      <c r="S140" s="48"/>
      <c r="T140" s="48"/>
      <c r="U140" s="50"/>
      <c r="V140" s="49"/>
      <c r="W140" s="80"/>
      <c r="X140" s="60"/>
      <c r="Y140" s="36"/>
      <c r="Z140" s="36"/>
      <c r="AA140" s="36"/>
      <c r="AB140" s="61"/>
      <c r="AC140" s="66"/>
      <c r="AD140" s="67"/>
      <c r="AE140" s="52" t="s">
        <v>1282</v>
      </c>
      <c r="AF140" s="52"/>
      <c r="AG140" s="52"/>
      <c r="AH140" s="52"/>
      <c r="AI140" s="52"/>
      <c r="AJ140" s="300">
        <f>$AJ$8</f>
        <v>0.5</v>
      </c>
      <c r="AK140" s="298"/>
      <c r="AL140" s="55" t="s">
        <v>938</v>
      </c>
      <c r="AM140" s="55"/>
      <c r="AN140" s="55"/>
      <c r="AO140" s="55"/>
      <c r="AP140" s="63"/>
      <c r="AQ140" s="58">
        <f>ROUND((F136+F137*H137+K141*M141)*(1+AJ140),0)</f>
        <v>1499</v>
      </c>
      <c r="AR140" s="59"/>
    </row>
    <row r="141" spans="1:44" ht="16.5" customHeight="1">
      <c r="A141" s="39">
        <v>11</v>
      </c>
      <c r="B141" s="39">
        <v>6426</v>
      </c>
      <c r="C141" s="41" t="s">
        <v>1445</v>
      </c>
      <c r="D141" s="18"/>
      <c r="E141" s="84"/>
      <c r="F141" s="48"/>
      <c r="G141" s="48"/>
      <c r="H141" s="48"/>
      <c r="I141" s="48"/>
      <c r="J141" s="85" t="s">
        <v>896</v>
      </c>
      <c r="K141" s="16">
        <v>2</v>
      </c>
      <c r="L141" s="16" t="s">
        <v>893</v>
      </c>
      <c r="M141" s="299">
        <f>$M$15</f>
        <v>83</v>
      </c>
      <c r="N141" s="299"/>
      <c r="O141" s="48" t="s">
        <v>1278</v>
      </c>
      <c r="P141" s="51"/>
      <c r="Q141" s="47"/>
      <c r="R141" s="48"/>
      <c r="S141" s="48"/>
      <c r="T141" s="48"/>
      <c r="U141" s="50"/>
      <c r="V141" s="49"/>
      <c r="W141" s="80"/>
      <c r="X141" s="47" t="s">
        <v>1284</v>
      </c>
      <c r="Y141" s="48"/>
      <c r="Z141" s="48"/>
      <c r="AA141" s="48"/>
      <c r="AB141" s="50"/>
      <c r="AC141" s="49"/>
      <c r="AD141" s="80"/>
      <c r="AE141" s="48"/>
      <c r="AF141" s="48"/>
      <c r="AG141" s="48"/>
      <c r="AH141" s="48"/>
      <c r="AI141" s="48"/>
      <c r="AJ141" s="16"/>
      <c r="AK141" s="16"/>
      <c r="AL141" s="26"/>
      <c r="AM141" s="26"/>
      <c r="AN141" s="26"/>
      <c r="AO141" s="26"/>
      <c r="AP141" s="44"/>
      <c r="AQ141" s="58">
        <f>ROUND((F136+F137*H137+K141*M141)*AB142,0)</f>
        <v>1998</v>
      </c>
      <c r="AR141" s="59"/>
    </row>
    <row r="142" spans="1:44" ht="16.5" customHeight="1">
      <c r="A142" s="39">
        <v>11</v>
      </c>
      <c r="B142" s="39">
        <v>6427</v>
      </c>
      <c r="C142" s="41" t="s">
        <v>1446</v>
      </c>
      <c r="D142" s="18"/>
      <c r="E142" s="84"/>
      <c r="F142" s="48"/>
      <c r="G142" s="48"/>
      <c r="H142" s="48"/>
      <c r="I142" s="48"/>
      <c r="J142" s="47"/>
      <c r="K142" s="48"/>
      <c r="L142" s="48"/>
      <c r="M142" s="70"/>
      <c r="N142" s="70"/>
      <c r="O142" s="48"/>
      <c r="P142" s="51"/>
      <c r="Q142" s="47"/>
      <c r="R142" s="48"/>
      <c r="S142" s="48"/>
      <c r="T142" s="48"/>
      <c r="U142" s="50"/>
      <c r="V142" s="49"/>
      <c r="W142" s="80"/>
      <c r="X142" s="47"/>
      <c r="Y142" s="48"/>
      <c r="Z142" s="30"/>
      <c r="AA142" s="50" t="s">
        <v>893</v>
      </c>
      <c r="AB142" s="313">
        <f>$AB$10</f>
        <v>2</v>
      </c>
      <c r="AC142" s="299"/>
      <c r="AD142" s="65"/>
      <c r="AE142" s="52" t="s">
        <v>1279</v>
      </c>
      <c r="AF142" s="52"/>
      <c r="AG142" s="52"/>
      <c r="AH142" s="52"/>
      <c r="AI142" s="52"/>
      <c r="AJ142" s="300">
        <f>$AJ$7</f>
        <v>0.25</v>
      </c>
      <c r="AK142" s="298"/>
      <c r="AL142" s="55" t="s">
        <v>756</v>
      </c>
      <c r="AM142" s="55"/>
      <c r="AN142" s="55"/>
      <c r="AO142" s="55"/>
      <c r="AP142" s="63"/>
      <c r="AQ142" s="58">
        <f>ROUND(ROUND((F136+F137*H137+K141*M141)*AB142,0)*(1+AJ142),0)</f>
        <v>2498</v>
      </c>
      <c r="AR142" s="59"/>
    </row>
    <row r="143" spans="1:44" ht="16.5" customHeight="1">
      <c r="A143" s="39">
        <v>11</v>
      </c>
      <c r="B143" s="39">
        <v>6428</v>
      </c>
      <c r="C143" s="41" t="s">
        <v>1447</v>
      </c>
      <c r="D143" s="18"/>
      <c r="E143" s="84"/>
      <c r="F143" s="48"/>
      <c r="G143" s="48"/>
      <c r="H143" s="48"/>
      <c r="I143" s="48"/>
      <c r="J143" s="47"/>
      <c r="K143" s="36"/>
      <c r="L143" s="48"/>
      <c r="M143" s="48"/>
      <c r="N143" s="48"/>
      <c r="O143" s="48"/>
      <c r="P143" s="51"/>
      <c r="Q143" s="60"/>
      <c r="R143" s="36"/>
      <c r="S143" s="36"/>
      <c r="T143" s="36"/>
      <c r="U143" s="61"/>
      <c r="V143" s="66"/>
      <c r="W143" s="67"/>
      <c r="X143" s="60"/>
      <c r="Y143" s="36"/>
      <c r="Z143" s="36"/>
      <c r="AA143" s="36"/>
      <c r="AB143" s="61"/>
      <c r="AC143" s="66"/>
      <c r="AD143" s="67"/>
      <c r="AE143" s="52" t="s">
        <v>1282</v>
      </c>
      <c r="AF143" s="52"/>
      <c r="AG143" s="52"/>
      <c r="AH143" s="52"/>
      <c r="AI143" s="52"/>
      <c r="AJ143" s="300">
        <f>$AJ$8</f>
        <v>0.5</v>
      </c>
      <c r="AK143" s="298"/>
      <c r="AL143" s="55" t="s">
        <v>938</v>
      </c>
      <c r="AM143" s="55"/>
      <c r="AN143" s="55"/>
      <c r="AO143" s="55"/>
      <c r="AP143" s="63"/>
      <c r="AQ143" s="58">
        <f>ROUND(ROUND((F136+F137*H137+K141*M141)*AB142,0)*(1+AJ143),0)</f>
        <v>2997</v>
      </c>
      <c r="AR143" s="59"/>
    </row>
    <row r="144" spans="1:44" ht="16.5" customHeight="1">
      <c r="A144" s="39">
        <v>11</v>
      </c>
      <c r="B144" s="39">
        <v>6435</v>
      </c>
      <c r="C144" s="41" t="s">
        <v>1448</v>
      </c>
      <c r="D144" s="18"/>
      <c r="E144" s="84"/>
      <c r="F144" s="48"/>
      <c r="G144" s="48"/>
      <c r="H144" s="48"/>
      <c r="I144" s="51"/>
      <c r="J144" s="42" t="s">
        <v>1449</v>
      </c>
      <c r="K144" s="48"/>
      <c r="L144" s="26"/>
      <c r="M144" s="26"/>
      <c r="N144" s="26"/>
      <c r="O144" s="26"/>
      <c r="P144" s="44"/>
      <c r="Q144" s="47"/>
      <c r="R144" s="48"/>
      <c r="S144" s="48"/>
      <c r="T144" s="48"/>
      <c r="U144" s="50"/>
      <c r="V144" s="49"/>
      <c r="W144" s="80"/>
      <c r="X144" s="42"/>
      <c r="Y144" s="26"/>
      <c r="Z144" s="26"/>
      <c r="AA144" s="26"/>
      <c r="AB144" s="43"/>
      <c r="AC144" s="78"/>
      <c r="AD144" s="79"/>
      <c r="AE144" s="18"/>
      <c r="AF144" s="18"/>
      <c r="AG144" s="18"/>
      <c r="AH144" s="18"/>
      <c r="AI144" s="18"/>
      <c r="AJ144" s="8"/>
      <c r="AK144" s="8"/>
      <c r="AL144" s="26"/>
      <c r="AM144" s="26"/>
      <c r="AN144" s="26"/>
      <c r="AO144" s="26"/>
      <c r="AP144" s="44"/>
      <c r="AQ144" s="58">
        <f>ROUND(F136+F137*H137+K147*M147,0)</f>
        <v>1082</v>
      </c>
      <c r="AR144" s="59"/>
    </row>
    <row r="145" spans="1:44" ht="16.5" customHeight="1">
      <c r="A145" s="39">
        <v>11</v>
      </c>
      <c r="B145" s="39">
        <v>6436</v>
      </c>
      <c r="C145" s="41" t="s">
        <v>1450</v>
      </c>
      <c r="D145" s="18"/>
      <c r="E145" s="84"/>
      <c r="F145" s="48"/>
      <c r="G145" s="48"/>
      <c r="H145" s="48"/>
      <c r="I145" s="48"/>
      <c r="J145" s="47"/>
      <c r="K145" s="48"/>
      <c r="L145" s="48"/>
      <c r="M145" s="48"/>
      <c r="N145" s="48"/>
      <c r="O145" s="48"/>
      <c r="P145" s="51"/>
      <c r="Q145" s="47"/>
      <c r="R145" s="48"/>
      <c r="S145" s="48"/>
      <c r="T145" s="48"/>
      <c r="U145" s="50"/>
      <c r="V145" s="49"/>
      <c r="W145" s="80"/>
      <c r="X145" s="47"/>
      <c r="Y145" s="48"/>
      <c r="Z145" s="48"/>
      <c r="AA145" s="48"/>
      <c r="AB145" s="50"/>
      <c r="AC145" s="49"/>
      <c r="AD145" s="80"/>
      <c r="AE145" s="52" t="s">
        <v>1279</v>
      </c>
      <c r="AF145" s="52"/>
      <c r="AG145" s="52"/>
      <c r="AH145" s="52"/>
      <c r="AI145" s="52"/>
      <c r="AJ145" s="300">
        <f>$AJ$7</f>
        <v>0.25</v>
      </c>
      <c r="AK145" s="298"/>
      <c r="AL145" s="55" t="s">
        <v>1280</v>
      </c>
      <c r="AM145" s="55"/>
      <c r="AN145" s="55"/>
      <c r="AO145" s="55"/>
      <c r="AP145" s="63"/>
      <c r="AQ145" s="58">
        <f>ROUND((F136+F137*H137+K147*M147)*(1+AJ145),0)</f>
        <v>1353</v>
      </c>
      <c r="AR145" s="59"/>
    </row>
    <row r="146" spans="1:44" ht="16.5" customHeight="1">
      <c r="A146" s="39">
        <v>11</v>
      </c>
      <c r="B146" s="39">
        <v>6437</v>
      </c>
      <c r="C146" s="41" t="s">
        <v>1451</v>
      </c>
      <c r="D146" s="18"/>
      <c r="E146" s="84"/>
      <c r="F146" s="48"/>
      <c r="G146" s="48"/>
      <c r="H146" s="48"/>
      <c r="I146" s="48"/>
      <c r="J146" s="47"/>
      <c r="K146" s="315"/>
      <c r="L146" s="315"/>
      <c r="M146" s="48"/>
      <c r="N146" s="48"/>
      <c r="O146" s="48"/>
      <c r="P146" s="51"/>
      <c r="Q146" s="47"/>
      <c r="R146" s="48"/>
      <c r="S146" s="48"/>
      <c r="T146" s="48"/>
      <c r="U146" s="50"/>
      <c r="V146" s="49"/>
      <c r="W146" s="80"/>
      <c r="X146" s="60"/>
      <c r="Y146" s="36"/>
      <c r="Z146" s="36"/>
      <c r="AA146" s="36"/>
      <c r="AB146" s="61"/>
      <c r="AC146" s="66"/>
      <c r="AD146" s="67"/>
      <c r="AE146" s="52" t="s">
        <v>1282</v>
      </c>
      <c r="AF146" s="52"/>
      <c r="AG146" s="52"/>
      <c r="AH146" s="52"/>
      <c r="AI146" s="52"/>
      <c r="AJ146" s="300">
        <f>$AJ$8</f>
        <v>0.5</v>
      </c>
      <c r="AK146" s="298"/>
      <c r="AL146" s="55" t="s">
        <v>938</v>
      </c>
      <c r="AM146" s="55"/>
      <c r="AN146" s="55"/>
      <c r="AO146" s="55"/>
      <c r="AP146" s="63"/>
      <c r="AQ146" s="58">
        <f>ROUND((F136+F137*H137+K147*M147)*(1+AJ146),0)</f>
        <v>1623</v>
      </c>
      <c r="AR146" s="59"/>
    </row>
    <row r="147" spans="1:44" ht="16.5" customHeight="1">
      <c r="A147" s="39">
        <v>11</v>
      </c>
      <c r="B147" s="39">
        <v>6438</v>
      </c>
      <c r="C147" s="41" t="s">
        <v>1452</v>
      </c>
      <c r="D147" s="18"/>
      <c r="E147" s="84"/>
      <c r="F147" s="48"/>
      <c r="G147" s="48"/>
      <c r="H147" s="48"/>
      <c r="I147" s="48"/>
      <c r="J147" s="85" t="s">
        <v>896</v>
      </c>
      <c r="K147" s="16">
        <v>3</v>
      </c>
      <c r="L147" s="16" t="s">
        <v>893</v>
      </c>
      <c r="M147" s="299">
        <f>$M$15</f>
        <v>83</v>
      </c>
      <c r="N147" s="299"/>
      <c r="O147" s="48" t="s">
        <v>1278</v>
      </c>
      <c r="P147" s="51"/>
      <c r="Q147" s="47"/>
      <c r="R147" s="48"/>
      <c r="S147" s="48"/>
      <c r="T147" s="48"/>
      <c r="U147" s="50"/>
      <c r="V147" s="49"/>
      <c r="W147" s="80"/>
      <c r="X147" s="47" t="s">
        <v>1284</v>
      </c>
      <c r="Y147" s="48"/>
      <c r="Z147" s="48"/>
      <c r="AA147" s="48"/>
      <c r="AB147" s="50"/>
      <c r="AC147" s="49"/>
      <c r="AD147" s="80"/>
      <c r="AE147" s="18"/>
      <c r="AF147" s="18"/>
      <c r="AG147" s="18"/>
      <c r="AH147" s="18"/>
      <c r="AI147" s="18"/>
      <c r="AJ147" s="8"/>
      <c r="AK147" s="8"/>
      <c r="AL147" s="26"/>
      <c r="AM147" s="26"/>
      <c r="AN147" s="26"/>
      <c r="AO147" s="26"/>
      <c r="AP147" s="44"/>
      <c r="AQ147" s="58">
        <f>ROUND((F136+F137*H137+K147*M147)*AB148,0)</f>
        <v>2164</v>
      </c>
      <c r="AR147" s="59"/>
    </row>
    <row r="148" spans="1:44" ht="16.5" customHeight="1">
      <c r="A148" s="39">
        <v>11</v>
      </c>
      <c r="B148" s="39">
        <v>6439</v>
      </c>
      <c r="C148" s="41" t="s">
        <v>1453</v>
      </c>
      <c r="D148" s="18"/>
      <c r="E148" s="84"/>
      <c r="F148" s="48"/>
      <c r="G148" s="48"/>
      <c r="H148" s="48"/>
      <c r="I148" s="48"/>
      <c r="J148" s="47"/>
      <c r="K148" s="48"/>
      <c r="L148" s="48"/>
      <c r="M148" s="48"/>
      <c r="N148" s="48"/>
      <c r="O148" s="48"/>
      <c r="P148" s="51"/>
      <c r="Q148" s="47"/>
      <c r="R148" s="48"/>
      <c r="S148" s="48"/>
      <c r="T148" s="48"/>
      <c r="U148" s="50"/>
      <c r="V148" s="49"/>
      <c r="W148" s="80"/>
      <c r="X148" s="47"/>
      <c r="Y148" s="48"/>
      <c r="Z148" s="48"/>
      <c r="AA148" s="50" t="s">
        <v>893</v>
      </c>
      <c r="AB148" s="313">
        <f>$AB$10</f>
        <v>2</v>
      </c>
      <c r="AC148" s="299"/>
      <c r="AD148" s="65"/>
      <c r="AE148" s="52" t="s">
        <v>1279</v>
      </c>
      <c r="AF148" s="52"/>
      <c r="AG148" s="52"/>
      <c r="AH148" s="52"/>
      <c r="AI148" s="52"/>
      <c r="AJ148" s="300">
        <f>$AJ$7</f>
        <v>0.25</v>
      </c>
      <c r="AK148" s="298"/>
      <c r="AL148" s="55" t="s">
        <v>756</v>
      </c>
      <c r="AM148" s="55"/>
      <c r="AN148" s="55"/>
      <c r="AO148" s="55"/>
      <c r="AP148" s="63"/>
      <c r="AQ148" s="58">
        <f>ROUND(ROUND((F136+F137*H137+K147*M147)*AB148,0)*(1+AJ148),0)</f>
        <v>2705</v>
      </c>
      <c r="AR148" s="59"/>
    </row>
    <row r="149" spans="1:44" ht="16.5" customHeight="1">
      <c r="A149" s="39">
        <v>11</v>
      </c>
      <c r="B149" s="39">
        <v>6440</v>
      </c>
      <c r="C149" s="41" t="s">
        <v>1454</v>
      </c>
      <c r="D149" s="36"/>
      <c r="E149" s="100"/>
      <c r="F149" s="60"/>
      <c r="G149" s="36"/>
      <c r="H149" s="36"/>
      <c r="I149" s="36"/>
      <c r="J149" s="60"/>
      <c r="K149" s="95"/>
      <c r="L149" s="96"/>
      <c r="M149" s="96"/>
      <c r="N149" s="96"/>
      <c r="O149" s="96"/>
      <c r="P149" s="97"/>
      <c r="Q149" s="60"/>
      <c r="R149" s="36"/>
      <c r="S149" s="36"/>
      <c r="T149" s="36"/>
      <c r="U149" s="61"/>
      <c r="V149" s="66"/>
      <c r="W149" s="67"/>
      <c r="X149" s="60"/>
      <c r="Y149" s="36"/>
      <c r="Z149" s="36"/>
      <c r="AA149" s="36"/>
      <c r="AB149" s="61"/>
      <c r="AC149" s="66"/>
      <c r="AD149" s="67"/>
      <c r="AE149" s="52" t="s">
        <v>1282</v>
      </c>
      <c r="AF149" s="52"/>
      <c r="AG149" s="52"/>
      <c r="AH149" s="52"/>
      <c r="AI149" s="52"/>
      <c r="AJ149" s="300">
        <f>$AJ$8</f>
        <v>0.5</v>
      </c>
      <c r="AK149" s="298"/>
      <c r="AL149" s="55" t="s">
        <v>938</v>
      </c>
      <c r="AM149" s="55"/>
      <c r="AN149" s="55"/>
      <c r="AO149" s="55"/>
      <c r="AP149" s="63"/>
      <c r="AQ149" s="58">
        <f>ROUND(ROUND((F136+F137*H137+K147*M147)*AB148,0)*(1+AJ149),0)</f>
        <v>3246</v>
      </c>
      <c r="AR149" s="120"/>
    </row>
    <row r="150" spans="1:44" ht="16.5" customHeight="1">
      <c r="A150" s="91">
        <v>11</v>
      </c>
      <c r="B150" s="91">
        <v>1711</v>
      </c>
      <c r="C150" s="92" t="s">
        <v>1455</v>
      </c>
      <c r="D150" s="311" t="s">
        <v>1274</v>
      </c>
      <c r="E150" s="312" t="s">
        <v>1338</v>
      </c>
      <c r="F150" s="47" t="s">
        <v>947</v>
      </c>
      <c r="G150" s="48"/>
      <c r="H150" s="48"/>
      <c r="I150" s="48"/>
      <c r="J150" s="48"/>
      <c r="K150" s="48"/>
      <c r="L150" s="48"/>
      <c r="M150" s="48"/>
      <c r="N150" s="48"/>
      <c r="O150" s="48"/>
      <c r="P150" s="51"/>
      <c r="Q150" s="47"/>
      <c r="R150" s="48"/>
      <c r="S150" s="48"/>
      <c r="T150" s="48"/>
      <c r="U150" s="50"/>
      <c r="V150" s="49"/>
      <c r="W150" s="80"/>
      <c r="X150" s="47"/>
      <c r="Y150" s="48"/>
      <c r="Z150" s="48"/>
      <c r="AA150" s="48"/>
      <c r="AB150" s="50"/>
      <c r="AC150" s="49"/>
      <c r="AD150" s="80"/>
      <c r="AE150" s="48"/>
      <c r="AF150" s="48"/>
      <c r="AG150" s="48"/>
      <c r="AH150" s="48"/>
      <c r="AI150" s="48"/>
      <c r="AJ150" s="16"/>
      <c r="AK150" s="16"/>
      <c r="AL150" s="48"/>
      <c r="AM150" s="48"/>
      <c r="AN150" s="48"/>
      <c r="AO150" s="48"/>
      <c r="AP150" s="51"/>
      <c r="AQ150" s="93">
        <f>ROUND(K151+K152*M152,0)</f>
        <v>916</v>
      </c>
      <c r="AR150" s="46" t="s">
        <v>1340</v>
      </c>
    </row>
    <row r="151" spans="1:44" ht="16.5" customHeight="1">
      <c r="A151" s="39">
        <v>11</v>
      </c>
      <c r="B151" s="39">
        <v>1712</v>
      </c>
      <c r="C151" s="41" t="s">
        <v>1456</v>
      </c>
      <c r="D151" s="311"/>
      <c r="E151" s="312"/>
      <c r="F151" s="47" t="s">
        <v>1457</v>
      </c>
      <c r="G151" s="48"/>
      <c r="H151" s="48"/>
      <c r="I151" s="48"/>
      <c r="J151" s="48"/>
      <c r="K151" s="299">
        <f>K55</f>
        <v>584</v>
      </c>
      <c r="L151" s="299"/>
      <c r="M151" s="16" t="s">
        <v>757</v>
      </c>
      <c r="N151" s="16"/>
      <c r="O151" s="48"/>
      <c r="P151" s="51"/>
      <c r="Q151" s="47"/>
      <c r="R151" s="48"/>
      <c r="S151" s="48"/>
      <c r="T151" s="48"/>
      <c r="U151" s="50"/>
      <c r="V151" s="49"/>
      <c r="W151" s="80"/>
      <c r="X151" s="47"/>
      <c r="Y151" s="48"/>
      <c r="Z151" s="48"/>
      <c r="AA151" s="48"/>
      <c r="AB151" s="50"/>
      <c r="AC151" s="49"/>
      <c r="AD151" s="80"/>
      <c r="AE151" s="52" t="s">
        <v>1279</v>
      </c>
      <c r="AF151" s="52"/>
      <c r="AG151" s="52"/>
      <c r="AH151" s="52"/>
      <c r="AI151" s="52"/>
      <c r="AJ151" s="300">
        <f>$AJ$7</f>
        <v>0.25</v>
      </c>
      <c r="AK151" s="298"/>
      <c r="AL151" s="55" t="s">
        <v>1280</v>
      </c>
      <c r="AM151" s="55"/>
      <c r="AN151" s="55"/>
      <c r="AO151" s="55"/>
      <c r="AP151" s="63"/>
      <c r="AQ151" s="58">
        <f>ROUND((K151+K152*M152)*(1+AJ151),0)</f>
        <v>1145</v>
      </c>
      <c r="AR151" s="59"/>
    </row>
    <row r="152" spans="1:44" ht="16.5" customHeight="1">
      <c r="A152" s="39">
        <v>11</v>
      </c>
      <c r="B152" s="39">
        <v>1713</v>
      </c>
      <c r="C152" s="41" t="s">
        <v>1458</v>
      </c>
      <c r="D152" s="311"/>
      <c r="E152" s="312"/>
      <c r="F152" s="47"/>
      <c r="G152" s="48"/>
      <c r="H152" s="48"/>
      <c r="I152" s="48"/>
      <c r="J152" s="48"/>
      <c r="K152" s="16">
        <v>4</v>
      </c>
      <c r="L152" s="49" t="s">
        <v>758</v>
      </c>
      <c r="M152" s="299">
        <f>M80</f>
        <v>83</v>
      </c>
      <c r="N152" s="299"/>
      <c r="O152" s="48" t="s">
        <v>1278</v>
      </c>
      <c r="P152" s="51"/>
      <c r="Q152" s="47"/>
      <c r="R152" s="48"/>
      <c r="S152" s="48"/>
      <c r="T152" s="48"/>
      <c r="U152" s="50"/>
      <c r="V152" s="49"/>
      <c r="W152" s="80"/>
      <c r="X152" s="60"/>
      <c r="Y152" s="36"/>
      <c r="Z152" s="36"/>
      <c r="AA152" s="36"/>
      <c r="AB152" s="61"/>
      <c r="AC152" s="66"/>
      <c r="AD152" s="67"/>
      <c r="AE152" s="52" t="s">
        <v>1282</v>
      </c>
      <c r="AF152" s="52"/>
      <c r="AG152" s="52"/>
      <c r="AH152" s="52"/>
      <c r="AI152" s="52"/>
      <c r="AJ152" s="300">
        <f>$AJ$8</f>
        <v>0.5</v>
      </c>
      <c r="AK152" s="298"/>
      <c r="AL152" s="55" t="s">
        <v>938</v>
      </c>
      <c r="AM152" s="55"/>
      <c r="AN152" s="55"/>
      <c r="AO152" s="55"/>
      <c r="AP152" s="63"/>
      <c r="AQ152" s="58">
        <f>ROUND((K151+K152*M152)*(1+AJ152),0)</f>
        <v>1374</v>
      </c>
      <c r="AR152" s="59"/>
    </row>
    <row r="153" spans="1:44" ht="16.5" customHeight="1">
      <c r="A153" s="39">
        <v>11</v>
      </c>
      <c r="B153" s="39">
        <v>1721</v>
      </c>
      <c r="C153" s="41" t="s">
        <v>1459</v>
      </c>
      <c r="D153" s="311"/>
      <c r="E153" s="312"/>
      <c r="F153" s="47"/>
      <c r="G153" s="48"/>
      <c r="H153" s="48"/>
      <c r="I153" s="48"/>
      <c r="J153" s="48"/>
      <c r="K153" s="48"/>
      <c r="L153" s="48"/>
      <c r="M153" s="48"/>
      <c r="N153" s="48"/>
      <c r="O153" s="48"/>
      <c r="P153" s="51"/>
      <c r="Q153" s="47"/>
      <c r="R153" s="48"/>
      <c r="S153" s="48"/>
      <c r="T153" s="48"/>
      <c r="U153" s="50"/>
      <c r="V153" s="49"/>
      <c r="W153" s="80"/>
      <c r="X153" s="47" t="s">
        <v>1284</v>
      </c>
      <c r="Y153" s="48"/>
      <c r="Z153" s="48"/>
      <c r="AA153" s="48"/>
      <c r="AB153" s="50"/>
      <c r="AC153" s="49"/>
      <c r="AD153" s="80"/>
      <c r="AE153" s="48"/>
      <c r="AF153" s="48"/>
      <c r="AG153" s="48"/>
      <c r="AH153" s="48"/>
      <c r="AI153" s="48"/>
      <c r="AJ153" s="16"/>
      <c r="AK153" s="16"/>
      <c r="AL153" s="26"/>
      <c r="AM153" s="26"/>
      <c r="AN153" s="26"/>
      <c r="AO153" s="26"/>
      <c r="AP153" s="44"/>
      <c r="AQ153" s="58">
        <f>ROUND((K151+K152*M152)*AB154,0)</f>
        <v>1832</v>
      </c>
      <c r="AR153" s="59"/>
    </row>
    <row r="154" spans="1:44" ht="16.5" customHeight="1">
      <c r="A154" s="39">
        <v>11</v>
      </c>
      <c r="B154" s="39">
        <v>1722</v>
      </c>
      <c r="C154" s="41" t="s">
        <v>1460</v>
      </c>
      <c r="D154" s="311"/>
      <c r="E154" s="312"/>
      <c r="F154" s="47"/>
      <c r="G154" s="48"/>
      <c r="H154" s="48"/>
      <c r="I154" s="48"/>
      <c r="J154" s="48"/>
      <c r="K154" s="48"/>
      <c r="L154" s="48"/>
      <c r="M154" s="48"/>
      <c r="N154" s="48"/>
      <c r="O154" s="48"/>
      <c r="P154" s="51"/>
      <c r="Q154" s="47"/>
      <c r="R154" s="48"/>
      <c r="S154" s="48"/>
      <c r="T154" s="48"/>
      <c r="U154" s="50"/>
      <c r="V154" s="49"/>
      <c r="W154" s="80"/>
      <c r="X154" s="47"/>
      <c r="Y154" s="48"/>
      <c r="Z154" s="30"/>
      <c r="AA154" s="50" t="s">
        <v>893</v>
      </c>
      <c r="AB154" s="313">
        <f>$AB$10</f>
        <v>2</v>
      </c>
      <c r="AC154" s="299"/>
      <c r="AD154" s="65"/>
      <c r="AE154" s="52" t="s">
        <v>1279</v>
      </c>
      <c r="AF154" s="52"/>
      <c r="AG154" s="52"/>
      <c r="AH154" s="52"/>
      <c r="AI154" s="52"/>
      <c r="AJ154" s="300">
        <f>$AJ$7</f>
        <v>0.25</v>
      </c>
      <c r="AK154" s="298"/>
      <c r="AL154" s="55" t="s">
        <v>756</v>
      </c>
      <c r="AM154" s="55"/>
      <c r="AN154" s="55"/>
      <c r="AO154" s="55"/>
      <c r="AP154" s="63"/>
      <c r="AQ154" s="58">
        <f>ROUND(ROUND((K151+K152*M152)*AB154,0)*(1+AJ154),0)</f>
        <v>2290</v>
      </c>
      <c r="AR154" s="59"/>
    </row>
    <row r="155" spans="1:44" ht="16.5" customHeight="1">
      <c r="A155" s="39">
        <v>11</v>
      </c>
      <c r="B155" s="39">
        <v>1723</v>
      </c>
      <c r="C155" s="41" t="s">
        <v>1461</v>
      </c>
      <c r="D155" s="311"/>
      <c r="E155" s="312"/>
      <c r="F155" s="47"/>
      <c r="G155" s="48"/>
      <c r="H155" s="48"/>
      <c r="I155" s="48"/>
      <c r="J155" s="48"/>
      <c r="K155" s="36"/>
      <c r="L155" s="48"/>
      <c r="M155" s="48"/>
      <c r="N155" s="48"/>
      <c r="O155" s="48"/>
      <c r="P155" s="51"/>
      <c r="Q155" s="60"/>
      <c r="R155" s="36"/>
      <c r="S155" s="36"/>
      <c r="T155" s="36"/>
      <c r="U155" s="61"/>
      <c r="V155" s="66"/>
      <c r="W155" s="67"/>
      <c r="X155" s="60"/>
      <c r="Y155" s="36"/>
      <c r="Z155" s="36"/>
      <c r="AA155" s="36"/>
      <c r="AB155" s="61"/>
      <c r="AC155" s="66"/>
      <c r="AD155" s="67"/>
      <c r="AE155" s="52" t="s">
        <v>1282</v>
      </c>
      <c r="AF155" s="52"/>
      <c r="AG155" s="52"/>
      <c r="AH155" s="52"/>
      <c r="AI155" s="52"/>
      <c r="AJ155" s="300">
        <f>$AJ$8</f>
        <v>0.5</v>
      </c>
      <c r="AK155" s="298"/>
      <c r="AL155" s="55" t="s">
        <v>938</v>
      </c>
      <c r="AM155" s="55"/>
      <c r="AN155" s="55"/>
      <c r="AO155" s="55"/>
      <c r="AP155" s="63"/>
      <c r="AQ155" s="58">
        <f>ROUND(ROUND((K151+K152*M152)*AB154,0)*(1+AJ155),0)</f>
        <v>2748</v>
      </c>
      <c r="AR155" s="59"/>
    </row>
    <row r="156" spans="1:44" ht="16.5" customHeight="1">
      <c r="A156" s="39">
        <v>11</v>
      </c>
      <c r="B156" s="39">
        <v>6511</v>
      </c>
      <c r="C156" s="41" t="s">
        <v>1462</v>
      </c>
      <c r="D156" s="18"/>
      <c r="E156" s="84"/>
      <c r="F156" s="304" t="s">
        <v>1463</v>
      </c>
      <c r="G156" s="314"/>
      <c r="H156" s="314"/>
      <c r="I156" s="314"/>
      <c r="J156" s="42" t="s">
        <v>1421</v>
      </c>
      <c r="K156" s="48"/>
      <c r="L156" s="26"/>
      <c r="M156" s="26"/>
      <c r="N156" s="26"/>
      <c r="O156" s="26"/>
      <c r="P156" s="44"/>
      <c r="Q156" s="42"/>
      <c r="R156" s="26"/>
      <c r="S156" s="26"/>
      <c r="T156" s="26"/>
      <c r="U156" s="43"/>
      <c r="V156" s="78"/>
      <c r="W156" s="79"/>
      <c r="X156" s="42"/>
      <c r="Y156" s="26"/>
      <c r="Z156" s="26"/>
      <c r="AA156" s="26"/>
      <c r="AB156" s="43"/>
      <c r="AC156" s="78"/>
      <c r="AD156" s="79"/>
      <c r="AE156" s="26"/>
      <c r="AF156" s="26"/>
      <c r="AG156" s="26"/>
      <c r="AH156" s="26"/>
      <c r="AI156" s="26"/>
      <c r="AJ156" s="27"/>
      <c r="AK156" s="27"/>
      <c r="AL156" s="26"/>
      <c r="AM156" s="26"/>
      <c r="AN156" s="26"/>
      <c r="AO156" s="26"/>
      <c r="AP156" s="44"/>
      <c r="AQ156" s="58">
        <f>ROUND(F160+F161*H161+K159*M159,0)</f>
        <v>999</v>
      </c>
      <c r="AR156" s="59"/>
    </row>
    <row r="157" spans="1:44" ht="16.5" customHeight="1">
      <c r="A157" s="39">
        <v>11</v>
      </c>
      <c r="B157" s="39">
        <v>6512</v>
      </c>
      <c r="C157" s="41" t="s">
        <v>1464</v>
      </c>
      <c r="D157" s="18"/>
      <c r="E157" s="84"/>
      <c r="F157" s="306"/>
      <c r="G157" s="305"/>
      <c r="H157" s="305"/>
      <c r="I157" s="305"/>
      <c r="J157" s="47" t="s">
        <v>1443</v>
      </c>
      <c r="K157" s="48"/>
      <c r="L157" s="48"/>
      <c r="M157" s="48"/>
      <c r="N157" s="48"/>
      <c r="O157" s="48"/>
      <c r="P157" s="51"/>
      <c r="Q157" s="47"/>
      <c r="R157" s="48"/>
      <c r="S157" s="48"/>
      <c r="T157" s="48"/>
      <c r="U157" s="50"/>
      <c r="V157" s="49"/>
      <c r="W157" s="80"/>
      <c r="X157" s="47"/>
      <c r="Y157" s="48"/>
      <c r="Z157" s="48"/>
      <c r="AA157" s="48"/>
      <c r="AB157" s="50"/>
      <c r="AC157" s="49"/>
      <c r="AD157" s="80"/>
      <c r="AE157" s="52" t="s">
        <v>1279</v>
      </c>
      <c r="AF157" s="52"/>
      <c r="AG157" s="52"/>
      <c r="AH157" s="52"/>
      <c r="AI157" s="52"/>
      <c r="AJ157" s="300">
        <f>$AJ$7</f>
        <v>0.25</v>
      </c>
      <c r="AK157" s="298"/>
      <c r="AL157" s="55" t="s">
        <v>1280</v>
      </c>
      <c r="AM157" s="55"/>
      <c r="AN157" s="55"/>
      <c r="AO157" s="55"/>
      <c r="AP157" s="63"/>
      <c r="AQ157" s="58">
        <f>ROUND((F160+F161*H161+K159*M159)*(1+AJ157),0)</f>
        <v>1249</v>
      </c>
      <c r="AR157" s="59"/>
    </row>
    <row r="158" spans="1:44" ht="16.5" customHeight="1">
      <c r="A158" s="39">
        <v>11</v>
      </c>
      <c r="B158" s="39">
        <v>6513</v>
      </c>
      <c r="C158" s="41" t="s">
        <v>1465</v>
      </c>
      <c r="D158" s="18"/>
      <c r="E158" s="84"/>
      <c r="F158" s="306"/>
      <c r="G158" s="305"/>
      <c r="H158" s="305"/>
      <c r="I158" s="305"/>
      <c r="J158" s="83"/>
      <c r="K158" s="48"/>
      <c r="L158" s="48"/>
      <c r="M158" s="48"/>
      <c r="N158" s="48"/>
      <c r="O158" s="48"/>
      <c r="P158" s="51"/>
      <c r="Q158" s="47"/>
      <c r="R158" s="48"/>
      <c r="S158" s="48"/>
      <c r="T158" s="48"/>
      <c r="U158" s="50"/>
      <c r="V158" s="49"/>
      <c r="W158" s="80"/>
      <c r="X158" s="60"/>
      <c r="Y158" s="36"/>
      <c r="Z158" s="36"/>
      <c r="AA158" s="36"/>
      <c r="AB158" s="61"/>
      <c r="AC158" s="66"/>
      <c r="AD158" s="67"/>
      <c r="AE158" s="52" t="s">
        <v>1282</v>
      </c>
      <c r="AF158" s="52"/>
      <c r="AG158" s="52"/>
      <c r="AH158" s="52"/>
      <c r="AI158" s="52"/>
      <c r="AJ158" s="300">
        <f>$AJ$8</f>
        <v>0.5</v>
      </c>
      <c r="AK158" s="298"/>
      <c r="AL158" s="55" t="s">
        <v>938</v>
      </c>
      <c r="AM158" s="55"/>
      <c r="AN158" s="55"/>
      <c r="AO158" s="55"/>
      <c r="AP158" s="63"/>
      <c r="AQ158" s="58">
        <f>ROUND((F160+F161*H161+K159*M159)*(1+AJ158),0)</f>
        <v>1499</v>
      </c>
      <c r="AR158" s="59"/>
    </row>
    <row r="159" spans="1:44" ht="16.5" customHeight="1">
      <c r="A159" s="39">
        <v>11</v>
      </c>
      <c r="B159" s="39">
        <v>6514</v>
      </c>
      <c r="C159" s="41" t="s">
        <v>1466</v>
      </c>
      <c r="D159" s="18"/>
      <c r="E159" s="84"/>
      <c r="F159" s="307"/>
      <c r="G159" s="308"/>
      <c r="H159" s="308"/>
      <c r="I159" s="308"/>
      <c r="J159" s="85" t="s">
        <v>896</v>
      </c>
      <c r="K159" s="16">
        <v>1</v>
      </c>
      <c r="L159" s="16" t="s">
        <v>893</v>
      </c>
      <c r="M159" s="299">
        <f>$M$15</f>
        <v>83</v>
      </c>
      <c r="N159" s="299"/>
      <c r="O159" s="48" t="s">
        <v>1278</v>
      </c>
      <c r="P159" s="51"/>
      <c r="Q159" s="47"/>
      <c r="R159" s="48"/>
      <c r="S159" s="48"/>
      <c r="T159" s="48"/>
      <c r="U159" s="50"/>
      <c r="V159" s="49"/>
      <c r="W159" s="80"/>
      <c r="X159" s="47" t="s">
        <v>1284</v>
      </c>
      <c r="Y159" s="48"/>
      <c r="Z159" s="48"/>
      <c r="AA159" s="48"/>
      <c r="AB159" s="50"/>
      <c r="AC159" s="49"/>
      <c r="AD159" s="80"/>
      <c r="AE159" s="48"/>
      <c r="AF159" s="48"/>
      <c r="AG159" s="48"/>
      <c r="AH159" s="48"/>
      <c r="AI159" s="48"/>
      <c r="AJ159" s="16"/>
      <c r="AK159" s="16"/>
      <c r="AL159" s="26"/>
      <c r="AM159" s="26"/>
      <c r="AN159" s="26"/>
      <c r="AO159" s="26"/>
      <c r="AP159" s="44"/>
      <c r="AQ159" s="58">
        <f>ROUND((F160+F161*H161+K159*M159)*AB160,0)</f>
        <v>1998</v>
      </c>
      <c r="AR159" s="59"/>
    </row>
    <row r="160" spans="1:44" ht="16.5" customHeight="1">
      <c r="A160" s="39">
        <v>11</v>
      </c>
      <c r="B160" s="39">
        <v>6515</v>
      </c>
      <c r="C160" s="41" t="s">
        <v>1467</v>
      </c>
      <c r="D160" s="18"/>
      <c r="E160" s="84"/>
      <c r="F160" s="309">
        <f>K151</f>
        <v>584</v>
      </c>
      <c r="G160" s="310"/>
      <c r="H160" s="16" t="s">
        <v>896</v>
      </c>
      <c r="I160" s="16"/>
      <c r="J160" s="47"/>
      <c r="K160" s="48"/>
      <c r="L160" s="48"/>
      <c r="M160" s="70"/>
      <c r="N160" s="70"/>
      <c r="O160" s="48"/>
      <c r="P160" s="51"/>
      <c r="Q160" s="47"/>
      <c r="R160" s="48"/>
      <c r="S160" s="48"/>
      <c r="T160" s="48"/>
      <c r="U160" s="50"/>
      <c r="V160" s="49"/>
      <c r="W160" s="80"/>
      <c r="X160" s="47"/>
      <c r="Y160" s="48"/>
      <c r="Z160" s="30"/>
      <c r="AA160" s="50" t="s">
        <v>893</v>
      </c>
      <c r="AB160" s="313">
        <f>$AB$10</f>
        <v>2</v>
      </c>
      <c r="AC160" s="299"/>
      <c r="AD160" s="65"/>
      <c r="AE160" s="52" t="s">
        <v>1279</v>
      </c>
      <c r="AF160" s="52"/>
      <c r="AG160" s="52"/>
      <c r="AH160" s="52"/>
      <c r="AI160" s="52"/>
      <c r="AJ160" s="300">
        <f>$AJ$7</f>
        <v>0.25</v>
      </c>
      <c r="AK160" s="298"/>
      <c r="AL160" s="55" t="s">
        <v>756</v>
      </c>
      <c r="AM160" s="55"/>
      <c r="AN160" s="55"/>
      <c r="AO160" s="55"/>
      <c r="AP160" s="63"/>
      <c r="AQ160" s="58">
        <f>ROUND(ROUND((F160+F161*H161+K159*M159)*AB160,0)*(1+AJ160),0)</f>
        <v>2498</v>
      </c>
      <c r="AR160" s="59"/>
    </row>
    <row r="161" spans="1:44" ht="16.5" customHeight="1">
      <c r="A161" s="39">
        <v>11</v>
      </c>
      <c r="B161" s="39">
        <v>6516</v>
      </c>
      <c r="C161" s="41" t="s">
        <v>1468</v>
      </c>
      <c r="D161" s="18"/>
      <c r="E161" s="84"/>
      <c r="F161" s="90">
        <f>K152</f>
        <v>4</v>
      </c>
      <c r="G161" s="49" t="s">
        <v>893</v>
      </c>
      <c r="H161" s="299">
        <f>M152</f>
        <v>83</v>
      </c>
      <c r="I161" s="299"/>
      <c r="J161" s="47"/>
      <c r="K161" s="36"/>
      <c r="L161" s="48"/>
      <c r="M161" s="48"/>
      <c r="N161" s="48"/>
      <c r="O161" s="48"/>
      <c r="P161" s="51"/>
      <c r="Q161" s="60"/>
      <c r="R161" s="36"/>
      <c r="S161" s="36"/>
      <c r="T161" s="36"/>
      <c r="U161" s="61"/>
      <c r="V161" s="66"/>
      <c r="W161" s="67"/>
      <c r="X161" s="60"/>
      <c r="Y161" s="36"/>
      <c r="Z161" s="36"/>
      <c r="AA161" s="36"/>
      <c r="AB161" s="61"/>
      <c r="AC161" s="66"/>
      <c r="AD161" s="67"/>
      <c r="AE161" s="52" t="s">
        <v>1282</v>
      </c>
      <c r="AF161" s="52"/>
      <c r="AG161" s="52"/>
      <c r="AH161" s="52"/>
      <c r="AI161" s="52"/>
      <c r="AJ161" s="300">
        <f>$AJ$8</f>
        <v>0.5</v>
      </c>
      <c r="AK161" s="298"/>
      <c r="AL161" s="55" t="s">
        <v>938</v>
      </c>
      <c r="AM161" s="55"/>
      <c r="AN161" s="55"/>
      <c r="AO161" s="55"/>
      <c r="AP161" s="63"/>
      <c r="AQ161" s="58">
        <f>ROUND(ROUND((F160+F161*H161+K159*M159)*AB160,0)*(1+AJ161),0)</f>
        <v>2997</v>
      </c>
      <c r="AR161" s="59"/>
    </row>
    <row r="162" spans="1:44" ht="16.5" customHeight="1">
      <c r="A162" s="39">
        <v>11</v>
      </c>
      <c r="B162" s="39">
        <v>6523</v>
      </c>
      <c r="C162" s="41" t="s">
        <v>1469</v>
      </c>
      <c r="D162" s="18"/>
      <c r="E162" s="84"/>
      <c r="F162" s="48"/>
      <c r="G162" s="48"/>
      <c r="H162" s="48"/>
      <c r="I162" s="50" t="s">
        <v>1278</v>
      </c>
      <c r="J162" s="42" t="s">
        <v>1449</v>
      </c>
      <c r="K162" s="48"/>
      <c r="L162" s="26"/>
      <c r="M162" s="26"/>
      <c r="N162" s="26"/>
      <c r="O162" s="26"/>
      <c r="P162" s="44"/>
      <c r="Q162" s="47"/>
      <c r="R162" s="48"/>
      <c r="S162" s="48"/>
      <c r="T162" s="48"/>
      <c r="U162" s="50"/>
      <c r="V162" s="49"/>
      <c r="W162" s="80"/>
      <c r="X162" s="42"/>
      <c r="Y162" s="26"/>
      <c r="Z162" s="26"/>
      <c r="AA162" s="26"/>
      <c r="AB162" s="43"/>
      <c r="AC162" s="78"/>
      <c r="AD162" s="79"/>
      <c r="AE162" s="18"/>
      <c r="AF162" s="18"/>
      <c r="AG162" s="18"/>
      <c r="AH162" s="18"/>
      <c r="AI162" s="18"/>
      <c r="AJ162" s="8"/>
      <c r="AK162" s="8"/>
      <c r="AL162" s="26"/>
      <c r="AM162" s="26"/>
      <c r="AN162" s="26"/>
      <c r="AO162" s="26"/>
      <c r="AP162" s="44"/>
      <c r="AQ162" s="58">
        <f>ROUND(F160+F161*H161+K165*M165,0)</f>
        <v>1082</v>
      </c>
      <c r="AR162" s="59"/>
    </row>
    <row r="163" spans="1:44" ht="16.5" customHeight="1">
      <c r="A163" s="39">
        <v>11</v>
      </c>
      <c r="B163" s="39">
        <v>6524</v>
      </c>
      <c r="C163" s="41" t="s">
        <v>1470</v>
      </c>
      <c r="D163" s="18"/>
      <c r="E163" s="84"/>
      <c r="F163" s="48"/>
      <c r="G163" s="48"/>
      <c r="H163" s="48"/>
      <c r="I163" s="48"/>
      <c r="J163" s="47" t="s">
        <v>1471</v>
      </c>
      <c r="K163" s="48"/>
      <c r="L163" s="48"/>
      <c r="M163" s="48"/>
      <c r="N163" s="48"/>
      <c r="O163" s="48"/>
      <c r="P163" s="51"/>
      <c r="Q163" s="47"/>
      <c r="R163" s="48"/>
      <c r="S163" s="48"/>
      <c r="T163" s="48"/>
      <c r="U163" s="50"/>
      <c r="V163" s="49"/>
      <c r="W163" s="80"/>
      <c r="X163" s="47"/>
      <c r="Y163" s="48"/>
      <c r="Z163" s="48"/>
      <c r="AA163" s="48"/>
      <c r="AB163" s="50"/>
      <c r="AC163" s="49"/>
      <c r="AD163" s="80"/>
      <c r="AE163" s="52" t="s">
        <v>1279</v>
      </c>
      <c r="AF163" s="52"/>
      <c r="AG163" s="52"/>
      <c r="AH163" s="52"/>
      <c r="AI163" s="52"/>
      <c r="AJ163" s="300">
        <f>$AJ$7</f>
        <v>0.25</v>
      </c>
      <c r="AK163" s="298"/>
      <c r="AL163" s="55" t="s">
        <v>1280</v>
      </c>
      <c r="AM163" s="55"/>
      <c r="AN163" s="55"/>
      <c r="AO163" s="55"/>
      <c r="AP163" s="63"/>
      <c r="AQ163" s="58">
        <f>ROUND((F160+F161*H161+K165*M165)*(1+AJ163),0)</f>
        <v>1353</v>
      </c>
      <c r="AR163" s="59"/>
    </row>
    <row r="164" spans="1:44" ht="16.5" customHeight="1">
      <c r="A164" s="39">
        <v>11</v>
      </c>
      <c r="B164" s="39">
        <v>6525</v>
      </c>
      <c r="C164" s="41" t="s">
        <v>1472</v>
      </c>
      <c r="D164" s="18"/>
      <c r="E164" s="84"/>
      <c r="F164" s="48"/>
      <c r="G164" s="48"/>
      <c r="H164" s="48"/>
      <c r="I164" s="48"/>
      <c r="J164" s="47"/>
      <c r="K164" s="48"/>
      <c r="L164" s="48"/>
      <c r="M164" s="48"/>
      <c r="N164" s="48"/>
      <c r="O164" s="48"/>
      <c r="P164" s="51"/>
      <c r="Q164" s="47"/>
      <c r="R164" s="48"/>
      <c r="S164" s="48"/>
      <c r="T164" s="48"/>
      <c r="U164" s="50"/>
      <c r="V164" s="49"/>
      <c r="W164" s="80"/>
      <c r="X164" s="60"/>
      <c r="Y164" s="36"/>
      <c r="Z164" s="36"/>
      <c r="AA164" s="36"/>
      <c r="AB164" s="61"/>
      <c r="AC164" s="66"/>
      <c r="AD164" s="67"/>
      <c r="AE164" s="52" t="s">
        <v>1282</v>
      </c>
      <c r="AF164" s="52"/>
      <c r="AG164" s="52"/>
      <c r="AH164" s="52"/>
      <c r="AI164" s="52"/>
      <c r="AJ164" s="300">
        <f>$AJ$8</f>
        <v>0.5</v>
      </c>
      <c r="AK164" s="298"/>
      <c r="AL164" s="55" t="s">
        <v>938</v>
      </c>
      <c r="AM164" s="55"/>
      <c r="AN164" s="55"/>
      <c r="AO164" s="55"/>
      <c r="AP164" s="63"/>
      <c r="AQ164" s="58">
        <f>ROUND((F160+F161*H161+K165*M165)*(1+AJ164),0)</f>
        <v>1623</v>
      </c>
      <c r="AR164" s="59"/>
    </row>
    <row r="165" spans="1:44" ht="16.5" customHeight="1">
      <c r="A165" s="39">
        <v>11</v>
      </c>
      <c r="B165" s="39">
        <v>6526</v>
      </c>
      <c r="C165" s="41" t="s">
        <v>1473</v>
      </c>
      <c r="D165" s="18"/>
      <c r="E165" s="84"/>
      <c r="F165" s="48"/>
      <c r="G165" s="48"/>
      <c r="H165" s="48"/>
      <c r="I165" s="48"/>
      <c r="J165" s="85" t="s">
        <v>896</v>
      </c>
      <c r="K165" s="16">
        <v>2</v>
      </c>
      <c r="L165" s="16" t="s">
        <v>893</v>
      </c>
      <c r="M165" s="299">
        <f>$M$15</f>
        <v>83</v>
      </c>
      <c r="N165" s="299"/>
      <c r="O165" s="48" t="s">
        <v>1278</v>
      </c>
      <c r="P165" s="51"/>
      <c r="Q165" s="47"/>
      <c r="R165" s="48"/>
      <c r="S165" s="48"/>
      <c r="T165" s="48"/>
      <c r="U165" s="50"/>
      <c r="V165" s="49"/>
      <c r="W165" s="80"/>
      <c r="X165" s="47" t="s">
        <v>1284</v>
      </c>
      <c r="Y165" s="48"/>
      <c r="Z165" s="48"/>
      <c r="AA165" s="48"/>
      <c r="AB165" s="50"/>
      <c r="AC165" s="49"/>
      <c r="AD165" s="80"/>
      <c r="AE165" s="18"/>
      <c r="AF165" s="18"/>
      <c r="AG165" s="18"/>
      <c r="AH165" s="18"/>
      <c r="AI165" s="18"/>
      <c r="AJ165" s="8"/>
      <c r="AK165" s="8"/>
      <c r="AL165" s="26"/>
      <c r="AM165" s="26"/>
      <c r="AN165" s="26"/>
      <c r="AO165" s="26"/>
      <c r="AP165" s="44"/>
      <c r="AQ165" s="58">
        <f>ROUND((F160+F161*H161+K165*M165)*AB166,0)</f>
        <v>2164</v>
      </c>
      <c r="AR165" s="59"/>
    </row>
    <row r="166" spans="1:44" ht="16.5" customHeight="1">
      <c r="A166" s="39">
        <v>11</v>
      </c>
      <c r="B166" s="39">
        <v>6527</v>
      </c>
      <c r="C166" s="41" t="s">
        <v>1474</v>
      </c>
      <c r="D166" s="18"/>
      <c r="E166" s="84"/>
      <c r="F166" s="48"/>
      <c r="G166" s="48"/>
      <c r="H166" s="48"/>
      <c r="I166" s="48"/>
      <c r="J166" s="47"/>
      <c r="K166" s="48"/>
      <c r="L166" s="48"/>
      <c r="M166" s="48"/>
      <c r="N166" s="48"/>
      <c r="O166" s="48"/>
      <c r="P166" s="51"/>
      <c r="Q166" s="47"/>
      <c r="R166" s="48"/>
      <c r="S166" s="48"/>
      <c r="T166" s="48"/>
      <c r="U166" s="50"/>
      <c r="V166" s="49"/>
      <c r="W166" s="80"/>
      <c r="X166" s="47"/>
      <c r="Y166" s="48"/>
      <c r="Z166" s="30"/>
      <c r="AA166" s="50" t="s">
        <v>893</v>
      </c>
      <c r="AB166" s="313">
        <f>$AB$10</f>
        <v>2</v>
      </c>
      <c r="AC166" s="299"/>
      <c r="AD166" s="65"/>
      <c r="AE166" s="52" t="s">
        <v>1279</v>
      </c>
      <c r="AF166" s="52"/>
      <c r="AG166" s="52"/>
      <c r="AH166" s="52"/>
      <c r="AI166" s="52"/>
      <c r="AJ166" s="300">
        <f>$AJ$7</f>
        <v>0.25</v>
      </c>
      <c r="AK166" s="298"/>
      <c r="AL166" s="55" t="s">
        <v>756</v>
      </c>
      <c r="AM166" s="55"/>
      <c r="AN166" s="55"/>
      <c r="AO166" s="55"/>
      <c r="AP166" s="63"/>
      <c r="AQ166" s="58">
        <f>ROUND(ROUND((F160+F161*H161+K165*M165)*AB166,0)*(1+AJ166),0)</f>
        <v>2705</v>
      </c>
      <c r="AR166" s="59"/>
    </row>
    <row r="167" spans="1:44" ht="16.5" customHeight="1">
      <c r="A167" s="39">
        <v>11</v>
      </c>
      <c r="B167" s="39">
        <v>6528</v>
      </c>
      <c r="C167" s="41" t="s">
        <v>1475</v>
      </c>
      <c r="D167" s="18"/>
      <c r="E167" s="84"/>
      <c r="F167" s="48"/>
      <c r="G167" s="48"/>
      <c r="H167" s="48"/>
      <c r="I167" s="48"/>
      <c r="J167" s="47"/>
      <c r="K167" s="95"/>
      <c r="L167" s="98"/>
      <c r="M167" s="98"/>
      <c r="N167" s="98"/>
      <c r="O167" s="98"/>
      <c r="P167" s="99"/>
      <c r="Q167" s="60"/>
      <c r="R167" s="36"/>
      <c r="S167" s="36"/>
      <c r="T167" s="36"/>
      <c r="U167" s="61"/>
      <c r="V167" s="66"/>
      <c r="W167" s="67"/>
      <c r="X167" s="60"/>
      <c r="Y167" s="36"/>
      <c r="Z167" s="36"/>
      <c r="AA167" s="36"/>
      <c r="AB167" s="61"/>
      <c r="AC167" s="66"/>
      <c r="AD167" s="67"/>
      <c r="AE167" s="52" t="s">
        <v>1282</v>
      </c>
      <c r="AF167" s="52"/>
      <c r="AG167" s="52"/>
      <c r="AH167" s="52"/>
      <c r="AI167" s="52"/>
      <c r="AJ167" s="300">
        <f>$AJ$8</f>
        <v>0.5</v>
      </c>
      <c r="AK167" s="298"/>
      <c r="AL167" s="55" t="s">
        <v>938</v>
      </c>
      <c r="AM167" s="55"/>
      <c r="AN167" s="55"/>
      <c r="AO167" s="55"/>
      <c r="AP167" s="63"/>
      <c r="AQ167" s="58">
        <f>ROUND(ROUND((F160+F161*H161+K165*M165)*AB166,0)*(1+AJ167),0)</f>
        <v>3246</v>
      </c>
      <c r="AR167" s="59"/>
    </row>
    <row r="168" spans="1:44" ht="16.5" customHeight="1">
      <c r="A168" s="39">
        <v>11</v>
      </c>
      <c r="B168" s="39">
        <v>6535</v>
      </c>
      <c r="C168" s="41" t="s">
        <v>1476</v>
      </c>
      <c r="D168" s="18"/>
      <c r="E168" s="84"/>
      <c r="F168" s="47"/>
      <c r="G168" s="48"/>
      <c r="H168" s="48"/>
      <c r="I168" s="51"/>
      <c r="J168" s="42" t="s">
        <v>1477</v>
      </c>
      <c r="K168" s="48"/>
      <c r="L168" s="26"/>
      <c r="M168" s="26"/>
      <c r="N168" s="26"/>
      <c r="O168" s="26"/>
      <c r="P168" s="44"/>
      <c r="Q168" s="47"/>
      <c r="R168" s="48"/>
      <c r="S168" s="48"/>
      <c r="T168" s="48"/>
      <c r="U168" s="50"/>
      <c r="V168" s="49"/>
      <c r="W168" s="80"/>
      <c r="X168" s="42"/>
      <c r="Y168" s="26"/>
      <c r="Z168" s="26"/>
      <c r="AA168" s="26"/>
      <c r="AB168" s="43"/>
      <c r="AC168" s="78"/>
      <c r="AD168" s="79"/>
      <c r="AE168" s="18"/>
      <c r="AF168" s="18"/>
      <c r="AG168" s="18"/>
      <c r="AH168" s="18"/>
      <c r="AI168" s="18"/>
      <c r="AJ168" s="8"/>
      <c r="AK168" s="8"/>
      <c r="AL168" s="26"/>
      <c r="AM168" s="26"/>
      <c r="AN168" s="26"/>
      <c r="AO168" s="26"/>
      <c r="AP168" s="44"/>
      <c r="AQ168" s="58">
        <f>ROUND(F160+F161*H161+K171*M171,0)</f>
        <v>1165</v>
      </c>
      <c r="AR168" s="59"/>
    </row>
    <row r="169" spans="1:44" ht="16.5" customHeight="1">
      <c r="A169" s="39">
        <v>11</v>
      </c>
      <c r="B169" s="39">
        <v>6536</v>
      </c>
      <c r="C169" s="41" t="s">
        <v>1478</v>
      </c>
      <c r="D169" s="18"/>
      <c r="E169" s="84"/>
      <c r="F169" s="48"/>
      <c r="G169" s="48"/>
      <c r="H169" s="48"/>
      <c r="I169" s="48"/>
      <c r="J169" s="47"/>
      <c r="K169" s="48"/>
      <c r="L169" s="48"/>
      <c r="M169" s="48"/>
      <c r="N169" s="48"/>
      <c r="O169" s="48"/>
      <c r="P169" s="51"/>
      <c r="Q169" s="47"/>
      <c r="R169" s="48"/>
      <c r="S169" s="48"/>
      <c r="T169" s="48"/>
      <c r="U169" s="50"/>
      <c r="V169" s="49"/>
      <c r="W169" s="80"/>
      <c r="X169" s="47"/>
      <c r="Y169" s="48"/>
      <c r="Z169" s="48"/>
      <c r="AA169" s="48"/>
      <c r="AB169" s="50"/>
      <c r="AC169" s="49"/>
      <c r="AD169" s="80"/>
      <c r="AE169" s="52" t="s">
        <v>1279</v>
      </c>
      <c r="AF169" s="52"/>
      <c r="AG169" s="52"/>
      <c r="AH169" s="52"/>
      <c r="AI169" s="52"/>
      <c r="AJ169" s="300">
        <f>$AJ$7</f>
        <v>0.25</v>
      </c>
      <c r="AK169" s="298"/>
      <c r="AL169" s="55" t="s">
        <v>1280</v>
      </c>
      <c r="AM169" s="55"/>
      <c r="AN169" s="55"/>
      <c r="AO169" s="55"/>
      <c r="AP169" s="63"/>
      <c r="AQ169" s="58">
        <f>ROUND((F160+F161*H161+K171*M171)*(1+AJ169),0)</f>
        <v>1456</v>
      </c>
      <c r="AR169" s="59"/>
    </row>
    <row r="170" spans="1:44" ht="16.5" customHeight="1">
      <c r="A170" s="39">
        <v>11</v>
      </c>
      <c r="B170" s="39">
        <v>6537</v>
      </c>
      <c r="C170" s="41" t="s">
        <v>1479</v>
      </c>
      <c r="D170" s="18"/>
      <c r="E170" s="84"/>
      <c r="F170" s="48"/>
      <c r="G170" s="48"/>
      <c r="H170" s="48"/>
      <c r="I170" s="48"/>
      <c r="J170" s="47"/>
      <c r="K170" s="315"/>
      <c r="L170" s="315"/>
      <c r="M170" s="48"/>
      <c r="N170" s="48"/>
      <c r="O170" s="48"/>
      <c r="P170" s="51"/>
      <c r="Q170" s="47"/>
      <c r="R170" s="48"/>
      <c r="S170" s="48"/>
      <c r="T170" s="48"/>
      <c r="U170" s="50"/>
      <c r="V170" s="49"/>
      <c r="W170" s="80"/>
      <c r="X170" s="60"/>
      <c r="Y170" s="36"/>
      <c r="Z170" s="36"/>
      <c r="AA170" s="36"/>
      <c r="AB170" s="61"/>
      <c r="AC170" s="66"/>
      <c r="AD170" s="67"/>
      <c r="AE170" s="52" t="s">
        <v>1282</v>
      </c>
      <c r="AF170" s="52"/>
      <c r="AG170" s="52"/>
      <c r="AH170" s="52"/>
      <c r="AI170" s="52"/>
      <c r="AJ170" s="300">
        <f>$AJ$8</f>
        <v>0.5</v>
      </c>
      <c r="AK170" s="298"/>
      <c r="AL170" s="55" t="s">
        <v>938</v>
      </c>
      <c r="AM170" s="55"/>
      <c r="AN170" s="55"/>
      <c r="AO170" s="55"/>
      <c r="AP170" s="63"/>
      <c r="AQ170" s="58">
        <f>ROUND((F160+F161*H161+K171*M171)*(1+AJ170),0)</f>
        <v>1748</v>
      </c>
      <c r="AR170" s="59"/>
    </row>
    <row r="171" spans="1:44" ht="16.5" customHeight="1">
      <c r="A171" s="39">
        <v>11</v>
      </c>
      <c r="B171" s="39">
        <v>6538</v>
      </c>
      <c r="C171" s="41" t="s">
        <v>1480</v>
      </c>
      <c r="D171" s="18"/>
      <c r="E171" s="84"/>
      <c r="F171" s="48"/>
      <c r="G171" s="48"/>
      <c r="H171" s="48"/>
      <c r="I171" s="48"/>
      <c r="J171" s="85" t="s">
        <v>896</v>
      </c>
      <c r="K171" s="16">
        <v>3</v>
      </c>
      <c r="L171" s="16" t="s">
        <v>893</v>
      </c>
      <c r="M171" s="299">
        <f>$M$15</f>
        <v>83</v>
      </c>
      <c r="N171" s="299"/>
      <c r="O171" s="48" t="s">
        <v>1278</v>
      </c>
      <c r="P171" s="51"/>
      <c r="Q171" s="47"/>
      <c r="R171" s="48"/>
      <c r="S171" s="48"/>
      <c r="T171" s="48"/>
      <c r="U171" s="50"/>
      <c r="V171" s="49"/>
      <c r="W171" s="80"/>
      <c r="X171" s="47" t="s">
        <v>1284</v>
      </c>
      <c r="Y171" s="48"/>
      <c r="Z171" s="48"/>
      <c r="AA171" s="48"/>
      <c r="AB171" s="50"/>
      <c r="AC171" s="49"/>
      <c r="AD171" s="80"/>
      <c r="AE171" s="18"/>
      <c r="AF171" s="18"/>
      <c r="AG171" s="18"/>
      <c r="AH171" s="18"/>
      <c r="AI171" s="18"/>
      <c r="AJ171" s="8"/>
      <c r="AK171" s="8"/>
      <c r="AL171" s="26"/>
      <c r="AM171" s="26"/>
      <c r="AN171" s="26"/>
      <c r="AO171" s="26"/>
      <c r="AP171" s="44"/>
      <c r="AQ171" s="58">
        <f>ROUND((F160+F161*H161+K171*M171)*AB172,0)</f>
        <v>2330</v>
      </c>
      <c r="AR171" s="59"/>
    </row>
    <row r="172" spans="1:44" ht="16.5" customHeight="1">
      <c r="A172" s="39">
        <v>11</v>
      </c>
      <c r="B172" s="39">
        <v>6539</v>
      </c>
      <c r="C172" s="41" t="s">
        <v>1481</v>
      </c>
      <c r="D172" s="18"/>
      <c r="E172" s="84"/>
      <c r="F172" s="48"/>
      <c r="G172" s="48"/>
      <c r="H172" s="48"/>
      <c r="I172" s="48"/>
      <c r="J172" s="47"/>
      <c r="K172" s="48"/>
      <c r="L172" s="48"/>
      <c r="M172" s="48"/>
      <c r="N172" s="48"/>
      <c r="O172" s="48"/>
      <c r="P172" s="51"/>
      <c r="Q172" s="47"/>
      <c r="R172" s="48"/>
      <c r="S172" s="48"/>
      <c r="T172" s="48"/>
      <c r="U172" s="50"/>
      <c r="V172" s="49"/>
      <c r="W172" s="80"/>
      <c r="X172" s="47"/>
      <c r="Y172" s="48"/>
      <c r="Z172" s="48"/>
      <c r="AA172" s="50" t="s">
        <v>893</v>
      </c>
      <c r="AB172" s="313">
        <f>$AB$10</f>
        <v>2</v>
      </c>
      <c r="AC172" s="299"/>
      <c r="AD172" s="65"/>
      <c r="AE172" s="52" t="s">
        <v>1279</v>
      </c>
      <c r="AF172" s="52"/>
      <c r="AG172" s="52"/>
      <c r="AH172" s="52"/>
      <c r="AI172" s="52"/>
      <c r="AJ172" s="300">
        <f>$AJ$7</f>
        <v>0.25</v>
      </c>
      <c r="AK172" s="298"/>
      <c r="AL172" s="55" t="s">
        <v>756</v>
      </c>
      <c r="AM172" s="55"/>
      <c r="AN172" s="55"/>
      <c r="AO172" s="55"/>
      <c r="AP172" s="63"/>
      <c r="AQ172" s="58">
        <f>ROUND(ROUND((F160+F161*H161+K171*M171)*AB172,0)*(1+AJ172),0)</f>
        <v>2913</v>
      </c>
      <c r="AR172" s="59"/>
    </row>
    <row r="173" spans="1:44" ht="16.5" customHeight="1">
      <c r="A173" s="39">
        <v>11</v>
      </c>
      <c r="B173" s="39">
        <v>6540</v>
      </c>
      <c r="C173" s="41" t="s">
        <v>1482</v>
      </c>
      <c r="D173" s="18"/>
      <c r="E173" s="84"/>
      <c r="F173" s="60"/>
      <c r="G173" s="36"/>
      <c r="H173" s="36"/>
      <c r="I173" s="36"/>
      <c r="J173" s="60"/>
      <c r="K173" s="95"/>
      <c r="L173" s="96"/>
      <c r="M173" s="96"/>
      <c r="N173" s="96"/>
      <c r="O173" s="96"/>
      <c r="P173" s="97"/>
      <c r="Q173" s="60"/>
      <c r="R173" s="36"/>
      <c r="S173" s="36"/>
      <c r="T173" s="36"/>
      <c r="U173" s="61"/>
      <c r="V173" s="66"/>
      <c r="W173" s="67"/>
      <c r="X173" s="60"/>
      <c r="Y173" s="36"/>
      <c r="Z173" s="36"/>
      <c r="AA173" s="36"/>
      <c r="AB173" s="61"/>
      <c r="AC173" s="66"/>
      <c r="AD173" s="67"/>
      <c r="AE173" s="52" t="s">
        <v>1282</v>
      </c>
      <c r="AF173" s="52"/>
      <c r="AG173" s="52"/>
      <c r="AH173" s="52"/>
      <c r="AI173" s="52"/>
      <c r="AJ173" s="300">
        <f>$AJ$8</f>
        <v>0.5</v>
      </c>
      <c r="AK173" s="298"/>
      <c r="AL173" s="55" t="s">
        <v>938</v>
      </c>
      <c r="AM173" s="55"/>
      <c r="AN173" s="55"/>
      <c r="AO173" s="55"/>
      <c r="AP173" s="63"/>
      <c r="AQ173" s="58">
        <f>ROUND(ROUND((F160+F161*H161+K171*M171)*AB172,0)*(1+AJ173),0)</f>
        <v>3495</v>
      </c>
      <c r="AR173" s="59"/>
    </row>
    <row r="174" spans="1:44" ht="16.5" customHeight="1">
      <c r="A174" s="91">
        <v>11</v>
      </c>
      <c r="B174" s="39">
        <v>1811</v>
      </c>
      <c r="C174" s="41" t="s">
        <v>1483</v>
      </c>
      <c r="D174" s="311"/>
      <c r="E174" s="312"/>
      <c r="F174" s="47" t="s">
        <v>948</v>
      </c>
      <c r="G174" s="48"/>
      <c r="H174" s="48"/>
      <c r="I174" s="48"/>
      <c r="J174" s="48"/>
      <c r="K174" s="48"/>
      <c r="L174" s="48"/>
      <c r="M174" s="48"/>
      <c r="N174" s="48"/>
      <c r="O174" s="48"/>
      <c r="P174" s="51"/>
      <c r="Q174" s="47"/>
      <c r="R174" s="48"/>
      <c r="S174" s="48"/>
      <c r="T174" s="48"/>
      <c r="U174" s="50"/>
      <c r="V174" s="49"/>
      <c r="W174" s="80"/>
      <c r="X174" s="47"/>
      <c r="Y174" s="48"/>
      <c r="Z174" s="48"/>
      <c r="AA174" s="48"/>
      <c r="AB174" s="50"/>
      <c r="AC174" s="49"/>
      <c r="AD174" s="80"/>
      <c r="AE174" s="18"/>
      <c r="AF174" s="18"/>
      <c r="AG174" s="18"/>
      <c r="AH174" s="18"/>
      <c r="AI174" s="18"/>
      <c r="AJ174" s="8"/>
      <c r="AK174" s="8"/>
      <c r="AL174" s="48"/>
      <c r="AM174" s="48"/>
      <c r="AN174" s="48"/>
      <c r="AO174" s="48"/>
      <c r="AP174" s="51"/>
      <c r="AQ174" s="58">
        <f>ROUND(K175+K176*M176,0)</f>
        <v>999</v>
      </c>
      <c r="AR174" s="46"/>
    </row>
    <row r="175" spans="1:44" ht="16.5" customHeight="1">
      <c r="A175" s="39">
        <v>11</v>
      </c>
      <c r="B175" s="39">
        <v>1812</v>
      </c>
      <c r="C175" s="41" t="s">
        <v>1484</v>
      </c>
      <c r="D175" s="311"/>
      <c r="E175" s="312"/>
      <c r="F175" s="47" t="s">
        <v>1485</v>
      </c>
      <c r="G175" s="48"/>
      <c r="H175" s="48"/>
      <c r="I175" s="48"/>
      <c r="J175" s="48"/>
      <c r="K175" s="299">
        <f>K55</f>
        <v>584</v>
      </c>
      <c r="L175" s="299"/>
      <c r="M175" s="16" t="s">
        <v>896</v>
      </c>
      <c r="N175" s="16"/>
      <c r="O175" s="48"/>
      <c r="P175" s="51"/>
      <c r="Q175" s="47"/>
      <c r="R175" s="48"/>
      <c r="S175" s="48"/>
      <c r="T175" s="48"/>
      <c r="U175" s="50"/>
      <c r="V175" s="49"/>
      <c r="W175" s="80"/>
      <c r="X175" s="47"/>
      <c r="Y175" s="48"/>
      <c r="Z175" s="48"/>
      <c r="AA175" s="48"/>
      <c r="AB175" s="50"/>
      <c r="AC175" s="49"/>
      <c r="AD175" s="80"/>
      <c r="AE175" s="52" t="s">
        <v>1279</v>
      </c>
      <c r="AF175" s="52"/>
      <c r="AG175" s="52"/>
      <c r="AH175" s="52"/>
      <c r="AI175" s="52"/>
      <c r="AJ175" s="300">
        <f>$AJ$7</f>
        <v>0.25</v>
      </c>
      <c r="AK175" s="298"/>
      <c r="AL175" s="55" t="s">
        <v>1280</v>
      </c>
      <c r="AM175" s="55"/>
      <c r="AN175" s="55"/>
      <c r="AO175" s="55"/>
      <c r="AP175" s="63"/>
      <c r="AQ175" s="58">
        <f>ROUND((K175+K176*M176)*(1+AJ175),0)</f>
        <v>1249</v>
      </c>
      <c r="AR175" s="59"/>
    </row>
    <row r="176" spans="1:44" ht="16.5" customHeight="1">
      <c r="A176" s="39">
        <v>11</v>
      </c>
      <c r="B176" s="39">
        <v>1813</v>
      </c>
      <c r="C176" s="41" t="s">
        <v>1486</v>
      </c>
      <c r="D176" s="311"/>
      <c r="E176" s="312"/>
      <c r="F176" s="47"/>
      <c r="G176" s="48"/>
      <c r="H176" s="48"/>
      <c r="I176" s="48"/>
      <c r="J176" s="48"/>
      <c r="K176" s="16">
        <v>5</v>
      </c>
      <c r="L176" s="49" t="s">
        <v>893</v>
      </c>
      <c r="M176" s="299">
        <f>M80</f>
        <v>83</v>
      </c>
      <c r="N176" s="299"/>
      <c r="O176" s="48" t="s">
        <v>1278</v>
      </c>
      <c r="P176" s="51"/>
      <c r="Q176" s="47"/>
      <c r="R176" s="48"/>
      <c r="S176" s="48"/>
      <c r="T176" s="48"/>
      <c r="U176" s="50"/>
      <c r="V176" s="49"/>
      <c r="W176" s="80"/>
      <c r="X176" s="60"/>
      <c r="Y176" s="36"/>
      <c r="Z176" s="36"/>
      <c r="AA176" s="36"/>
      <c r="AB176" s="61"/>
      <c r="AC176" s="66"/>
      <c r="AD176" s="67"/>
      <c r="AE176" s="52" t="s">
        <v>1282</v>
      </c>
      <c r="AF176" s="52"/>
      <c r="AG176" s="52"/>
      <c r="AH176" s="52"/>
      <c r="AI176" s="52"/>
      <c r="AJ176" s="300">
        <f>$AJ$8</f>
        <v>0.5</v>
      </c>
      <c r="AK176" s="298"/>
      <c r="AL176" s="55" t="s">
        <v>938</v>
      </c>
      <c r="AM176" s="55"/>
      <c r="AN176" s="55"/>
      <c r="AO176" s="55"/>
      <c r="AP176" s="63"/>
      <c r="AQ176" s="58">
        <f>ROUND((K175+K176*M176)*(1+AJ176),0)</f>
        <v>1499</v>
      </c>
      <c r="AR176" s="59"/>
    </row>
    <row r="177" spans="1:44" ht="16.5" customHeight="1">
      <c r="A177" s="39">
        <v>11</v>
      </c>
      <c r="B177" s="39">
        <v>1821</v>
      </c>
      <c r="C177" s="41" t="s">
        <v>1487</v>
      </c>
      <c r="D177" s="311"/>
      <c r="E177" s="312"/>
      <c r="F177" s="47"/>
      <c r="G177" s="48"/>
      <c r="H177" s="48"/>
      <c r="I177" s="48"/>
      <c r="J177" s="48"/>
      <c r="K177" s="48"/>
      <c r="L177" s="48"/>
      <c r="M177" s="48"/>
      <c r="N177" s="48"/>
      <c r="O177" s="48"/>
      <c r="P177" s="51"/>
      <c r="Q177" s="47"/>
      <c r="R177" s="48"/>
      <c r="S177" s="48"/>
      <c r="T177" s="48"/>
      <c r="U177" s="50"/>
      <c r="V177" s="49"/>
      <c r="W177" s="80"/>
      <c r="X177" s="47" t="s">
        <v>1284</v>
      </c>
      <c r="Y177" s="48"/>
      <c r="Z177" s="48"/>
      <c r="AA177" s="48"/>
      <c r="AB177" s="50"/>
      <c r="AC177" s="49"/>
      <c r="AD177" s="80"/>
      <c r="AE177" s="18"/>
      <c r="AF177" s="18"/>
      <c r="AG177" s="18"/>
      <c r="AH177" s="18"/>
      <c r="AI177" s="18"/>
      <c r="AJ177" s="8"/>
      <c r="AK177" s="8"/>
      <c r="AL177" s="26"/>
      <c r="AM177" s="26"/>
      <c r="AN177" s="26"/>
      <c r="AO177" s="26"/>
      <c r="AP177" s="44"/>
      <c r="AQ177" s="58">
        <f>ROUND((K175+K176*M176)*AB178,0)</f>
        <v>1998</v>
      </c>
      <c r="AR177" s="59"/>
    </row>
    <row r="178" spans="1:44" ht="16.5" customHeight="1">
      <c r="A178" s="39">
        <v>11</v>
      </c>
      <c r="B178" s="39">
        <v>1822</v>
      </c>
      <c r="C178" s="41" t="s">
        <v>1488</v>
      </c>
      <c r="D178" s="311"/>
      <c r="E178" s="312"/>
      <c r="F178" s="47"/>
      <c r="G178" s="48"/>
      <c r="H178" s="48"/>
      <c r="I178" s="48"/>
      <c r="J178" s="48"/>
      <c r="K178" s="48"/>
      <c r="L178" s="48"/>
      <c r="M178" s="48"/>
      <c r="N178" s="48"/>
      <c r="O178" s="48"/>
      <c r="P178" s="51"/>
      <c r="Q178" s="47"/>
      <c r="R178" s="48"/>
      <c r="S178" s="48"/>
      <c r="T178" s="48"/>
      <c r="U178" s="50"/>
      <c r="V178" s="49"/>
      <c r="W178" s="80"/>
      <c r="X178" s="47"/>
      <c r="Y178" s="48"/>
      <c r="Z178" s="30"/>
      <c r="AA178" s="50" t="s">
        <v>893</v>
      </c>
      <c r="AB178" s="313">
        <f>$AB$10</f>
        <v>2</v>
      </c>
      <c r="AC178" s="299"/>
      <c r="AD178" s="65"/>
      <c r="AE178" s="52" t="s">
        <v>1279</v>
      </c>
      <c r="AF178" s="52"/>
      <c r="AG178" s="52"/>
      <c r="AH178" s="52"/>
      <c r="AI178" s="52"/>
      <c r="AJ178" s="300">
        <f>$AJ$7</f>
        <v>0.25</v>
      </c>
      <c r="AK178" s="298"/>
      <c r="AL178" s="55" t="s">
        <v>756</v>
      </c>
      <c r="AM178" s="55"/>
      <c r="AN178" s="55"/>
      <c r="AO178" s="55"/>
      <c r="AP178" s="63"/>
      <c r="AQ178" s="58">
        <f>ROUND(ROUND((K175+K176*M176)*AB178,0)*(1+AJ178),0)</f>
        <v>2498</v>
      </c>
      <c r="AR178" s="59"/>
    </row>
    <row r="179" spans="1:44" ht="16.5" customHeight="1">
      <c r="A179" s="39">
        <v>11</v>
      </c>
      <c r="B179" s="39">
        <v>1823</v>
      </c>
      <c r="C179" s="41" t="s">
        <v>1489</v>
      </c>
      <c r="D179" s="311"/>
      <c r="E179" s="312"/>
      <c r="F179" s="47"/>
      <c r="G179" s="48"/>
      <c r="H179" s="48"/>
      <c r="I179" s="48"/>
      <c r="J179" s="48"/>
      <c r="K179" s="48"/>
      <c r="L179" s="48"/>
      <c r="M179" s="48"/>
      <c r="N179" s="48"/>
      <c r="O179" s="48"/>
      <c r="P179" s="51"/>
      <c r="Q179" s="60"/>
      <c r="R179" s="36"/>
      <c r="S179" s="36"/>
      <c r="T179" s="36"/>
      <c r="U179" s="61"/>
      <c r="V179" s="66"/>
      <c r="W179" s="67"/>
      <c r="X179" s="60"/>
      <c r="Y179" s="36"/>
      <c r="Z179" s="36"/>
      <c r="AA179" s="36"/>
      <c r="AB179" s="61"/>
      <c r="AC179" s="66"/>
      <c r="AD179" s="67"/>
      <c r="AE179" s="52" t="s">
        <v>1282</v>
      </c>
      <c r="AF179" s="52"/>
      <c r="AG179" s="52"/>
      <c r="AH179" s="52"/>
      <c r="AI179" s="52"/>
      <c r="AJ179" s="300">
        <f>$AJ$8</f>
        <v>0.5</v>
      </c>
      <c r="AK179" s="298"/>
      <c r="AL179" s="55" t="s">
        <v>938</v>
      </c>
      <c r="AM179" s="55"/>
      <c r="AN179" s="55"/>
      <c r="AO179" s="55"/>
      <c r="AP179" s="63"/>
      <c r="AQ179" s="58">
        <f>ROUND(ROUND((K175+K176*M176)*AB178,0)*(1+AJ179),0)</f>
        <v>2997</v>
      </c>
      <c r="AR179" s="59"/>
    </row>
    <row r="180" spans="1:44" ht="16.5" customHeight="1">
      <c r="A180" s="39">
        <v>11</v>
      </c>
      <c r="B180" s="39">
        <v>6611</v>
      </c>
      <c r="C180" s="41" t="s">
        <v>1490</v>
      </c>
      <c r="D180" s="48"/>
      <c r="E180" s="84"/>
      <c r="F180" s="316" t="s">
        <v>1491</v>
      </c>
      <c r="G180" s="317"/>
      <c r="H180" s="317"/>
      <c r="I180" s="317"/>
      <c r="J180" s="42" t="s">
        <v>1449</v>
      </c>
      <c r="K180" s="26"/>
      <c r="L180" s="26"/>
      <c r="M180" s="26"/>
      <c r="N180" s="26"/>
      <c r="O180" s="26"/>
      <c r="P180" s="44"/>
      <c r="Q180" s="47"/>
      <c r="R180" s="48"/>
      <c r="S180" s="48"/>
      <c r="T180" s="48"/>
      <c r="U180" s="50"/>
      <c r="V180" s="49"/>
      <c r="W180" s="80"/>
      <c r="X180" s="42"/>
      <c r="Y180" s="26"/>
      <c r="Z180" s="26"/>
      <c r="AA180" s="26"/>
      <c r="AB180" s="43"/>
      <c r="AC180" s="78"/>
      <c r="AD180" s="79"/>
      <c r="AE180" s="18"/>
      <c r="AF180" s="18"/>
      <c r="AG180" s="18"/>
      <c r="AH180" s="18"/>
      <c r="AI180" s="18"/>
      <c r="AJ180" s="8"/>
      <c r="AK180" s="8"/>
      <c r="AL180" s="26"/>
      <c r="AM180" s="26"/>
      <c r="AN180" s="26"/>
      <c r="AO180" s="26"/>
      <c r="AP180" s="44"/>
      <c r="AQ180" s="58">
        <f>ROUND(F184+F185*H185+K183*M183,0)</f>
        <v>1082</v>
      </c>
      <c r="AR180" s="59"/>
    </row>
    <row r="181" spans="1:44" ht="16.5" customHeight="1">
      <c r="A181" s="39">
        <v>11</v>
      </c>
      <c r="B181" s="39">
        <v>6612</v>
      </c>
      <c r="C181" s="41" t="s">
        <v>1492</v>
      </c>
      <c r="D181" s="48"/>
      <c r="E181" s="84"/>
      <c r="F181" s="318"/>
      <c r="G181" s="319"/>
      <c r="H181" s="319"/>
      <c r="I181" s="319"/>
      <c r="J181" s="47" t="s">
        <v>1471</v>
      </c>
      <c r="K181" s="48"/>
      <c r="L181" s="48"/>
      <c r="M181" s="48"/>
      <c r="N181" s="48"/>
      <c r="O181" s="48"/>
      <c r="P181" s="51"/>
      <c r="Q181" s="47"/>
      <c r="R181" s="48"/>
      <c r="S181" s="48"/>
      <c r="T181" s="48"/>
      <c r="U181" s="50"/>
      <c r="V181" s="49"/>
      <c r="W181" s="80"/>
      <c r="X181" s="47"/>
      <c r="Y181" s="48"/>
      <c r="Z181" s="48"/>
      <c r="AA181" s="48"/>
      <c r="AB181" s="50"/>
      <c r="AC181" s="49"/>
      <c r="AD181" s="80"/>
      <c r="AE181" s="52" t="s">
        <v>1279</v>
      </c>
      <c r="AF181" s="52"/>
      <c r="AG181" s="52"/>
      <c r="AH181" s="52"/>
      <c r="AI181" s="52"/>
      <c r="AJ181" s="300">
        <f>$AJ$7</f>
        <v>0.25</v>
      </c>
      <c r="AK181" s="298"/>
      <c r="AL181" s="55" t="s">
        <v>1280</v>
      </c>
      <c r="AM181" s="55"/>
      <c r="AN181" s="55"/>
      <c r="AO181" s="55"/>
      <c r="AP181" s="63"/>
      <c r="AQ181" s="58">
        <f>ROUND((F184+F185*H185+K183*M183)*(1+AJ181),0)</f>
        <v>1353</v>
      </c>
      <c r="AR181" s="59"/>
    </row>
    <row r="182" spans="1:44" ht="16.5" customHeight="1">
      <c r="A182" s="39">
        <v>11</v>
      </c>
      <c r="B182" s="39">
        <v>6613</v>
      </c>
      <c r="C182" s="41" t="s">
        <v>1493</v>
      </c>
      <c r="D182" s="48"/>
      <c r="E182" s="84"/>
      <c r="F182" s="318"/>
      <c r="G182" s="319"/>
      <c r="H182" s="319"/>
      <c r="I182" s="319"/>
      <c r="J182" s="47"/>
      <c r="K182" s="48"/>
      <c r="L182" s="48"/>
      <c r="M182" s="48"/>
      <c r="N182" s="48"/>
      <c r="O182" s="48"/>
      <c r="P182" s="51"/>
      <c r="Q182" s="47"/>
      <c r="R182" s="48"/>
      <c r="S182" s="48"/>
      <c r="T182" s="48"/>
      <c r="U182" s="50"/>
      <c r="V182" s="49"/>
      <c r="W182" s="80"/>
      <c r="X182" s="60"/>
      <c r="Y182" s="36"/>
      <c r="Z182" s="36"/>
      <c r="AA182" s="36"/>
      <c r="AB182" s="61"/>
      <c r="AC182" s="66"/>
      <c r="AD182" s="67"/>
      <c r="AE182" s="52" t="s">
        <v>1282</v>
      </c>
      <c r="AF182" s="52"/>
      <c r="AG182" s="52"/>
      <c r="AH182" s="52"/>
      <c r="AI182" s="52"/>
      <c r="AJ182" s="300">
        <f>$AJ$8</f>
        <v>0.5</v>
      </c>
      <c r="AK182" s="298"/>
      <c r="AL182" s="55" t="s">
        <v>938</v>
      </c>
      <c r="AM182" s="55"/>
      <c r="AN182" s="55"/>
      <c r="AO182" s="55"/>
      <c r="AP182" s="63"/>
      <c r="AQ182" s="58">
        <f>ROUND((F184+F185*H185+K183*M183)*(1+AJ182),0)</f>
        <v>1623</v>
      </c>
      <c r="AR182" s="59"/>
    </row>
    <row r="183" spans="1:44" ht="16.5" customHeight="1">
      <c r="A183" s="39">
        <v>11</v>
      </c>
      <c r="B183" s="39">
        <v>6614</v>
      </c>
      <c r="C183" s="41" t="s">
        <v>1494</v>
      </c>
      <c r="D183" s="48"/>
      <c r="E183" s="84"/>
      <c r="F183" s="320"/>
      <c r="G183" s="321"/>
      <c r="H183" s="321"/>
      <c r="I183" s="321"/>
      <c r="J183" s="85" t="s">
        <v>896</v>
      </c>
      <c r="K183" s="16">
        <v>1</v>
      </c>
      <c r="L183" s="16" t="s">
        <v>893</v>
      </c>
      <c r="M183" s="299">
        <f>$M$15</f>
        <v>83</v>
      </c>
      <c r="N183" s="299"/>
      <c r="O183" s="48" t="s">
        <v>1278</v>
      </c>
      <c r="P183" s="51"/>
      <c r="Q183" s="47"/>
      <c r="R183" s="48"/>
      <c r="S183" s="48"/>
      <c r="T183" s="48"/>
      <c r="U183" s="50"/>
      <c r="V183" s="49"/>
      <c r="W183" s="80"/>
      <c r="X183" s="47" t="s">
        <v>1284</v>
      </c>
      <c r="Y183" s="48"/>
      <c r="Z183" s="48"/>
      <c r="AA183" s="48"/>
      <c r="AB183" s="50"/>
      <c r="AC183" s="49"/>
      <c r="AD183" s="80"/>
      <c r="AE183" s="18"/>
      <c r="AF183" s="18"/>
      <c r="AG183" s="18"/>
      <c r="AH183" s="18"/>
      <c r="AI183" s="18"/>
      <c r="AJ183" s="8"/>
      <c r="AK183" s="8"/>
      <c r="AL183" s="26"/>
      <c r="AM183" s="26"/>
      <c r="AN183" s="26"/>
      <c r="AO183" s="26"/>
      <c r="AP183" s="44"/>
      <c r="AQ183" s="58">
        <f>ROUND((F184+F185*H185+K183*M183)*AB184,0)</f>
        <v>2164</v>
      </c>
      <c r="AR183" s="59"/>
    </row>
    <row r="184" spans="1:44" ht="16.5" customHeight="1">
      <c r="A184" s="39">
        <v>11</v>
      </c>
      <c r="B184" s="39">
        <v>6615</v>
      </c>
      <c r="C184" s="41" t="s">
        <v>1495</v>
      </c>
      <c r="D184" s="48"/>
      <c r="E184" s="84"/>
      <c r="F184" s="309">
        <f>K175</f>
        <v>584</v>
      </c>
      <c r="G184" s="310"/>
      <c r="H184" s="16" t="s">
        <v>896</v>
      </c>
      <c r="I184" s="16"/>
      <c r="J184" s="47"/>
      <c r="K184" s="48"/>
      <c r="L184" s="48"/>
      <c r="M184" s="48"/>
      <c r="N184" s="48"/>
      <c r="O184" s="48"/>
      <c r="P184" s="51"/>
      <c r="Q184" s="47"/>
      <c r="R184" s="48"/>
      <c r="S184" s="48"/>
      <c r="T184" s="48"/>
      <c r="U184" s="50"/>
      <c r="V184" s="49"/>
      <c r="W184" s="80"/>
      <c r="X184" s="47"/>
      <c r="Y184" s="48"/>
      <c r="Z184" s="30"/>
      <c r="AA184" s="50" t="s">
        <v>893</v>
      </c>
      <c r="AB184" s="313">
        <f>$AB$10</f>
        <v>2</v>
      </c>
      <c r="AC184" s="299"/>
      <c r="AD184" s="65"/>
      <c r="AE184" s="52" t="s">
        <v>1279</v>
      </c>
      <c r="AF184" s="52"/>
      <c r="AG184" s="52"/>
      <c r="AH184" s="52"/>
      <c r="AI184" s="52"/>
      <c r="AJ184" s="300">
        <f>$AJ$7</f>
        <v>0.25</v>
      </c>
      <c r="AK184" s="298"/>
      <c r="AL184" s="55" t="s">
        <v>756</v>
      </c>
      <c r="AM184" s="55"/>
      <c r="AN184" s="55"/>
      <c r="AO184" s="55"/>
      <c r="AP184" s="63"/>
      <c r="AQ184" s="58">
        <f>ROUND(ROUND((F184+F185*H185+K183*M183)*AB184,0)*(1+AJ184),0)</f>
        <v>2705</v>
      </c>
      <c r="AR184" s="59"/>
    </row>
    <row r="185" spans="1:44" ht="16.5" customHeight="1">
      <c r="A185" s="39">
        <v>11</v>
      </c>
      <c r="B185" s="39">
        <v>6616</v>
      </c>
      <c r="C185" s="41" t="s">
        <v>1496</v>
      </c>
      <c r="D185" s="48"/>
      <c r="E185" s="84"/>
      <c r="F185" s="90">
        <f>K176</f>
        <v>5</v>
      </c>
      <c r="G185" s="49" t="s">
        <v>893</v>
      </c>
      <c r="H185" s="299">
        <f>M176</f>
        <v>83</v>
      </c>
      <c r="I185" s="299"/>
      <c r="J185" s="47"/>
      <c r="K185" s="95"/>
      <c r="L185" s="98"/>
      <c r="M185" s="98"/>
      <c r="N185" s="98"/>
      <c r="O185" s="98"/>
      <c r="P185" s="99"/>
      <c r="Q185" s="60"/>
      <c r="R185" s="36"/>
      <c r="S185" s="36"/>
      <c r="T185" s="36"/>
      <c r="U185" s="61"/>
      <c r="V185" s="66"/>
      <c r="W185" s="67"/>
      <c r="X185" s="60"/>
      <c r="Y185" s="36"/>
      <c r="Z185" s="36"/>
      <c r="AA185" s="36"/>
      <c r="AB185" s="61"/>
      <c r="AC185" s="66"/>
      <c r="AD185" s="67"/>
      <c r="AE185" s="52" t="s">
        <v>1282</v>
      </c>
      <c r="AF185" s="52"/>
      <c r="AG185" s="52"/>
      <c r="AH185" s="52"/>
      <c r="AI185" s="52"/>
      <c r="AJ185" s="300">
        <f>$AJ$8</f>
        <v>0.5</v>
      </c>
      <c r="AK185" s="298"/>
      <c r="AL185" s="55" t="s">
        <v>938</v>
      </c>
      <c r="AM185" s="55"/>
      <c r="AN185" s="55"/>
      <c r="AO185" s="55"/>
      <c r="AP185" s="63"/>
      <c r="AQ185" s="58">
        <f>ROUND(ROUND((F184+F185*H185+K183*M183)*AB184,0)*(1+AJ185),0)</f>
        <v>3246</v>
      </c>
      <c r="AR185" s="59"/>
    </row>
    <row r="186" spans="1:44" ht="16.5" customHeight="1">
      <c r="A186" s="39">
        <v>11</v>
      </c>
      <c r="B186" s="39">
        <v>6623</v>
      </c>
      <c r="C186" s="41" t="s">
        <v>1497</v>
      </c>
      <c r="D186" s="47"/>
      <c r="E186" s="84"/>
      <c r="F186" s="48"/>
      <c r="G186" s="48"/>
      <c r="H186" s="48"/>
      <c r="I186" s="50" t="s">
        <v>1278</v>
      </c>
      <c r="J186" s="42" t="s">
        <v>1477</v>
      </c>
      <c r="K186" s="48"/>
      <c r="L186" s="26"/>
      <c r="M186" s="26"/>
      <c r="N186" s="26"/>
      <c r="O186" s="26"/>
      <c r="P186" s="44"/>
      <c r="Q186" s="42"/>
      <c r="R186" s="26"/>
      <c r="S186" s="26"/>
      <c r="T186" s="26"/>
      <c r="U186" s="43"/>
      <c r="V186" s="78"/>
      <c r="W186" s="79"/>
      <c r="X186" s="42"/>
      <c r="Y186" s="26"/>
      <c r="Z186" s="26"/>
      <c r="AA186" s="26"/>
      <c r="AB186" s="43"/>
      <c r="AC186" s="78"/>
      <c r="AD186" s="79"/>
      <c r="AE186" s="26"/>
      <c r="AF186" s="26"/>
      <c r="AG186" s="26"/>
      <c r="AH186" s="26"/>
      <c r="AI186" s="26"/>
      <c r="AJ186" s="27"/>
      <c r="AK186" s="27"/>
      <c r="AL186" s="26"/>
      <c r="AM186" s="26"/>
      <c r="AN186" s="26"/>
      <c r="AO186" s="26"/>
      <c r="AP186" s="44"/>
      <c r="AQ186" s="58">
        <f>ROUND(F184+F185*H185+K189*M189,0)</f>
        <v>1165</v>
      </c>
      <c r="AR186" s="59"/>
    </row>
    <row r="187" spans="1:44" ht="16.5" customHeight="1">
      <c r="A187" s="39">
        <v>11</v>
      </c>
      <c r="B187" s="39">
        <v>6624</v>
      </c>
      <c r="C187" s="41" t="s">
        <v>1498</v>
      </c>
      <c r="D187" s="18"/>
      <c r="E187" s="84"/>
      <c r="F187" s="48"/>
      <c r="G187" s="48"/>
      <c r="H187" s="48"/>
      <c r="I187" s="48"/>
      <c r="J187" s="47" t="s">
        <v>1499</v>
      </c>
      <c r="K187" s="48"/>
      <c r="L187" s="48"/>
      <c r="M187" s="48"/>
      <c r="N187" s="48"/>
      <c r="O187" s="48"/>
      <c r="P187" s="51"/>
      <c r="Q187" s="47"/>
      <c r="R187" s="48"/>
      <c r="S187" s="48"/>
      <c r="T187" s="48"/>
      <c r="U187" s="50"/>
      <c r="V187" s="49"/>
      <c r="W187" s="80"/>
      <c r="X187" s="47"/>
      <c r="Y187" s="48"/>
      <c r="Z187" s="48"/>
      <c r="AA187" s="48"/>
      <c r="AB187" s="50"/>
      <c r="AC187" s="49"/>
      <c r="AD187" s="80"/>
      <c r="AE187" s="52" t="s">
        <v>1279</v>
      </c>
      <c r="AF187" s="52"/>
      <c r="AG187" s="52"/>
      <c r="AH187" s="52"/>
      <c r="AI187" s="52"/>
      <c r="AJ187" s="300">
        <f>$AJ$7</f>
        <v>0.25</v>
      </c>
      <c r="AK187" s="298"/>
      <c r="AL187" s="55" t="s">
        <v>1280</v>
      </c>
      <c r="AM187" s="55"/>
      <c r="AN187" s="55"/>
      <c r="AO187" s="55"/>
      <c r="AP187" s="63"/>
      <c r="AQ187" s="58">
        <f>ROUND((F184+F185*H185+K189*M189)*(1+AJ187),0)</f>
        <v>1456</v>
      </c>
      <c r="AR187" s="59"/>
    </row>
    <row r="188" spans="1:44" ht="16.5" customHeight="1">
      <c r="A188" s="39">
        <v>11</v>
      </c>
      <c r="B188" s="39">
        <v>6625</v>
      </c>
      <c r="C188" s="41" t="s">
        <v>1500</v>
      </c>
      <c r="D188" s="18"/>
      <c r="E188" s="84"/>
      <c r="F188" s="48"/>
      <c r="G188" s="48"/>
      <c r="H188" s="48"/>
      <c r="I188" s="48"/>
      <c r="J188" s="47"/>
      <c r="K188" s="48"/>
      <c r="L188" s="48"/>
      <c r="M188" s="48"/>
      <c r="N188" s="48"/>
      <c r="O188" s="48"/>
      <c r="P188" s="51"/>
      <c r="Q188" s="47"/>
      <c r="R188" s="48"/>
      <c r="S188" s="48"/>
      <c r="T188" s="48"/>
      <c r="U188" s="50"/>
      <c r="V188" s="49"/>
      <c r="W188" s="80"/>
      <c r="X188" s="60"/>
      <c r="Y188" s="36"/>
      <c r="Z188" s="36"/>
      <c r="AA188" s="36"/>
      <c r="AB188" s="61"/>
      <c r="AC188" s="66"/>
      <c r="AD188" s="67"/>
      <c r="AE188" s="52" t="s">
        <v>1282</v>
      </c>
      <c r="AF188" s="52"/>
      <c r="AG188" s="52"/>
      <c r="AH188" s="52"/>
      <c r="AI188" s="52"/>
      <c r="AJ188" s="300">
        <f>$AJ$8</f>
        <v>0.5</v>
      </c>
      <c r="AK188" s="298"/>
      <c r="AL188" s="55" t="s">
        <v>938</v>
      </c>
      <c r="AM188" s="55"/>
      <c r="AN188" s="55"/>
      <c r="AO188" s="55"/>
      <c r="AP188" s="63"/>
      <c r="AQ188" s="58">
        <f>ROUND((F184+F185*H185+K189*M189)*(1+AJ188),0)</f>
        <v>1748</v>
      </c>
      <c r="AR188" s="59"/>
    </row>
    <row r="189" spans="1:44" ht="16.5" customHeight="1">
      <c r="A189" s="39">
        <v>11</v>
      </c>
      <c r="B189" s="39">
        <v>6626</v>
      </c>
      <c r="C189" s="41" t="s">
        <v>1501</v>
      </c>
      <c r="D189" s="18"/>
      <c r="E189" s="84"/>
      <c r="F189" s="48"/>
      <c r="G189" s="48"/>
      <c r="H189" s="48"/>
      <c r="I189" s="48"/>
      <c r="J189" s="85" t="s">
        <v>896</v>
      </c>
      <c r="K189" s="16">
        <v>2</v>
      </c>
      <c r="L189" s="16" t="s">
        <v>893</v>
      </c>
      <c r="M189" s="299">
        <f>$M$15</f>
        <v>83</v>
      </c>
      <c r="N189" s="299"/>
      <c r="O189" s="48" t="s">
        <v>1278</v>
      </c>
      <c r="P189" s="51"/>
      <c r="Q189" s="47"/>
      <c r="R189" s="48"/>
      <c r="S189" s="48"/>
      <c r="T189" s="48"/>
      <c r="U189" s="50"/>
      <c r="V189" s="49"/>
      <c r="W189" s="80"/>
      <c r="X189" s="47" t="s">
        <v>1284</v>
      </c>
      <c r="Y189" s="48"/>
      <c r="Z189" s="48"/>
      <c r="AA189" s="48"/>
      <c r="AB189" s="50"/>
      <c r="AC189" s="49"/>
      <c r="AD189" s="80"/>
      <c r="AE189" s="48"/>
      <c r="AF189" s="48"/>
      <c r="AG189" s="48"/>
      <c r="AH189" s="48"/>
      <c r="AI189" s="48"/>
      <c r="AJ189" s="16"/>
      <c r="AK189" s="16"/>
      <c r="AL189" s="26"/>
      <c r="AM189" s="26"/>
      <c r="AN189" s="26"/>
      <c r="AO189" s="26"/>
      <c r="AP189" s="44"/>
      <c r="AQ189" s="58">
        <f>ROUND((F184+F185*H185+K189*M189)*AB190,0)</f>
        <v>2330</v>
      </c>
      <c r="AR189" s="59"/>
    </row>
    <row r="190" spans="1:44" ht="16.5" customHeight="1">
      <c r="A190" s="39">
        <v>11</v>
      </c>
      <c r="B190" s="39">
        <v>6627</v>
      </c>
      <c r="C190" s="41" t="s">
        <v>1502</v>
      </c>
      <c r="D190" s="18"/>
      <c r="E190" s="84"/>
      <c r="F190" s="48"/>
      <c r="G190" s="48"/>
      <c r="H190" s="48"/>
      <c r="I190" s="48"/>
      <c r="J190" s="47"/>
      <c r="K190" s="48"/>
      <c r="L190" s="48"/>
      <c r="M190" s="70"/>
      <c r="N190" s="70"/>
      <c r="O190" s="48"/>
      <c r="P190" s="51"/>
      <c r="Q190" s="47"/>
      <c r="R190" s="48"/>
      <c r="S190" s="48"/>
      <c r="T190" s="48"/>
      <c r="U190" s="50"/>
      <c r="V190" s="49"/>
      <c r="W190" s="80"/>
      <c r="X190" s="47"/>
      <c r="Y190" s="48"/>
      <c r="Z190" s="30"/>
      <c r="AA190" s="50" t="s">
        <v>893</v>
      </c>
      <c r="AB190" s="313">
        <f>$AB$10</f>
        <v>2</v>
      </c>
      <c r="AC190" s="299"/>
      <c r="AD190" s="65"/>
      <c r="AE190" s="52" t="s">
        <v>1279</v>
      </c>
      <c r="AF190" s="52"/>
      <c r="AG190" s="52"/>
      <c r="AH190" s="52"/>
      <c r="AI190" s="52"/>
      <c r="AJ190" s="300">
        <f>$AJ$7</f>
        <v>0.25</v>
      </c>
      <c r="AK190" s="298"/>
      <c r="AL190" s="55" t="s">
        <v>756</v>
      </c>
      <c r="AM190" s="55"/>
      <c r="AN190" s="55"/>
      <c r="AO190" s="55"/>
      <c r="AP190" s="63"/>
      <c r="AQ190" s="58">
        <f>ROUND(ROUND((F184+F185*H185+K189*M189)*AB190,0)*(1+AJ190),0)</f>
        <v>2913</v>
      </c>
      <c r="AR190" s="59"/>
    </row>
    <row r="191" spans="1:44" ht="16.5" customHeight="1">
      <c r="A191" s="39">
        <v>11</v>
      </c>
      <c r="B191" s="39">
        <v>6628</v>
      </c>
      <c r="C191" s="41" t="s">
        <v>1503</v>
      </c>
      <c r="D191" s="18"/>
      <c r="E191" s="84"/>
      <c r="F191" s="48"/>
      <c r="G191" s="48"/>
      <c r="H191" s="48"/>
      <c r="I191" s="48"/>
      <c r="J191" s="47"/>
      <c r="K191" s="36"/>
      <c r="L191" s="48"/>
      <c r="M191" s="48"/>
      <c r="N191" s="48"/>
      <c r="O191" s="48"/>
      <c r="P191" s="51"/>
      <c r="Q191" s="60"/>
      <c r="R191" s="36"/>
      <c r="S191" s="36"/>
      <c r="T191" s="36"/>
      <c r="U191" s="61"/>
      <c r="V191" s="66"/>
      <c r="W191" s="67"/>
      <c r="X191" s="60"/>
      <c r="Y191" s="36"/>
      <c r="Z191" s="36"/>
      <c r="AA191" s="36"/>
      <c r="AB191" s="61"/>
      <c r="AC191" s="66"/>
      <c r="AD191" s="67"/>
      <c r="AE191" s="52" t="s">
        <v>1282</v>
      </c>
      <c r="AF191" s="52"/>
      <c r="AG191" s="52"/>
      <c r="AH191" s="52"/>
      <c r="AI191" s="52"/>
      <c r="AJ191" s="300">
        <f>$AJ$8</f>
        <v>0.5</v>
      </c>
      <c r="AK191" s="298"/>
      <c r="AL191" s="55" t="s">
        <v>938</v>
      </c>
      <c r="AM191" s="55"/>
      <c r="AN191" s="55"/>
      <c r="AO191" s="55"/>
      <c r="AP191" s="63"/>
      <c r="AQ191" s="58">
        <f>ROUND(ROUND((F184+F185*H185+K189*M189)*AB190,0)*(1+AJ191),0)</f>
        <v>3495</v>
      </c>
      <c r="AR191" s="59"/>
    </row>
    <row r="192" spans="1:44" ht="16.5" customHeight="1">
      <c r="A192" s="39">
        <v>11</v>
      </c>
      <c r="B192" s="39">
        <v>6635</v>
      </c>
      <c r="C192" s="41" t="s">
        <v>1504</v>
      </c>
      <c r="D192" s="18"/>
      <c r="E192" s="84"/>
      <c r="F192" s="48"/>
      <c r="G192" s="48"/>
      <c r="H192" s="48"/>
      <c r="I192" s="51"/>
      <c r="J192" s="42" t="s">
        <v>1505</v>
      </c>
      <c r="K192" s="48"/>
      <c r="L192" s="26"/>
      <c r="M192" s="26"/>
      <c r="N192" s="26"/>
      <c r="O192" s="26"/>
      <c r="P192" s="44"/>
      <c r="Q192" s="47"/>
      <c r="R192" s="48"/>
      <c r="S192" s="48"/>
      <c r="T192" s="48"/>
      <c r="U192" s="50"/>
      <c r="V192" s="49"/>
      <c r="W192" s="80"/>
      <c r="X192" s="42"/>
      <c r="Y192" s="26"/>
      <c r="Z192" s="26"/>
      <c r="AA192" s="26"/>
      <c r="AB192" s="43"/>
      <c r="AC192" s="78"/>
      <c r="AD192" s="79"/>
      <c r="AE192" s="18"/>
      <c r="AF192" s="18"/>
      <c r="AG192" s="18"/>
      <c r="AH192" s="18"/>
      <c r="AI192" s="18"/>
      <c r="AJ192" s="8"/>
      <c r="AK192" s="8"/>
      <c r="AL192" s="26"/>
      <c r="AM192" s="26"/>
      <c r="AN192" s="26"/>
      <c r="AO192" s="26"/>
      <c r="AP192" s="44"/>
      <c r="AQ192" s="58">
        <f>ROUND(F184+F185*H185+K195*M195,0)</f>
        <v>1248</v>
      </c>
      <c r="AR192" s="59"/>
    </row>
    <row r="193" spans="1:44" ht="16.5" customHeight="1">
      <c r="A193" s="39">
        <v>11</v>
      </c>
      <c r="B193" s="39">
        <v>6636</v>
      </c>
      <c r="C193" s="41" t="s">
        <v>1506</v>
      </c>
      <c r="D193" s="18"/>
      <c r="E193" s="84"/>
      <c r="F193" s="48"/>
      <c r="G193" s="48"/>
      <c r="H193" s="48"/>
      <c r="I193" s="48"/>
      <c r="J193" s="47"/>
      <c r="K193" s="48"/>
      <c r="L193" s="48"/>
      <c r="M193" s="48"/>
      <c r="N193" s="48"/>
      <c r="O193" s="48"/>
      <c r="P193" s="51"/>
      <c r="Q193" s="47"/>
      <c r="R193" s="48"/>
      <c r="S193" s="48"/>
      <c r="T193" s="48"/>
      <c r="U193" s="50"/>
      <c r="V193" s="49"/>
      <c r="W193" s="80"/>
      <c r="X193" s="47"/>
      <c r="Y193" s="48"/>
      <c r="Z193" s="48"/>
      <c r="AA193" s="48"/>
      <c r="AB193" s="50"/>
      <c r="AC193" s="49"/>
      <c r="AD193" s="80"/>
      <c r="AE193" s="52" t="s">
        <v>1279</v>
      </c>
      <c r="AF193" s="52"/>
      <c r="AG193" s="52"/>
      <c r="AH193" s="52"/>
      <c r="AI193" s="52"/>
      <c r="AJ193" s="300">
        <f>$AJ$7</f>
        <v>0.25</v>
      </c>
      <c r="AK193" s="298"/>
      <c r="AL193" s="55" t="s">
        <v>1280</v>
      </c>
      <c r="AM193" s="55"/>
      <c r="AN193" s="55"/>
      <c r="AO193" s="55"/>
      <c r="AP193" s="63"/>
      <c r="AQ193" s="58">
        <f>ROUND((F184+F185*H185+K195*M195)*(1+AJ193),0)</f>
        <v>1560</v>
      </c>
      <c r="AR193" s="59"/>
    </row>
    <row r="194" spans="1:44" ht="16.5" customHeight="1">
      <c r="A194" s="39">
        <v>11</v>
      </c>
      <c r="B194" s="39">
        <v>6637</v>
      </c>
      <c r="C194" s="41" t="s">
        <v>1507</v>
      </c>
      <c r="D194" s="18"/>
      <c r="E194" s="84"/>
      <c r="F194" s="48"/>
      <c r="G194" s="48"/>
      <c r="H194" s="48"/>
      <c r="I194" s="48"/>
      <c r="J194" s="47"/>
      <c r="K194" s="315"/>
      <c r="L194" s="315"/>
      <c r="M194" s="48"/>
      <c r="N194" s="48"/>
      <c r="O194" s="48"/>
      <c r="P194" s="51"/>
      <c r="Q194" s="47"/>
      <c r="R194" s="48"/>
      <c r="S194" s="48"/>
      <c r="T194" s="48"/>
      <c r="U194" s="50"/>
      <c r="V194" s="49"/>
      <c r="W194" s="80"/>
      <c r="X194" s="60"/>
      <c r="Y194" s="36"/>
      <c r="Z194" s="36"/>
      <c r="AA194" s="36"/>
      <c r="AB194" s="61"/>
      <c r="AC194" s="66"/>
      <c r="AD194" s="67"/>
      <c r="AE194" s="52" t="s">
        <v>1282</v>
      </c>
      <c r="AF194" s="52"/>
      <c r="AG194" s="52"/>
      <c r="AH194" s="52"/>
      <c r="AI194" s="52"/>
      <c r="AJ194" s="300">
        <f>$AJ$8</f>
        <v>0.5</v>
      </c>
      <c r="AK194" s="298"/>
      <c r="AL194" s="55" t="s">
        <v>938</v>
      </c>
      <c r="AM194" s="55"/>
      <c r="AN194" s="55"/>
      <c r="AO194" s="55"/>
      <c r="AP194" s="63"/>
      <c r="AQ194" s="58">
        <f>ROUND((F184+F185*H185+K195*M195)*(1+AJ194),0)</f>
        <v>1872</v>
      </c>
      <c r="AR194" s="59"/>
    </row>
    <row r="195" spans="1:44" ht="16.5" customHeight="1">
      <c r="A195" s="39">
        <v>11</v>
      </c>
      <c r="B195" s="39">
        <v>6638</v>
      </c>
      <c r="C195" s="41" t="s">
        <v>1508</v>
      </c>
      <c r="D195" s="18"/>
      <c r="E195" s="84"/>
      <c r="F195" s="48"/>
      <c r="G195" s="48"/>
      <c r="H195" s="48"/>
      <c r="I195" s="48"/>
      <c r="J195" s="85" t="s">
        <v>896</v>
      </c>
      <c r="K195" s="16">
        <v>3</v>
      </c>
      <c r="L195" s="16" t="s">
        <v>893</v>
      </c>
      <c r="M195" s="299">
        <f>$M$15</f>
        <v>83</v>
      </c>
      <c r="N195" s="299"/>
      <c r="O195" s="48" t="s">
        <v>1278</v>
      </c>
      <c r="P195" s="51"/>
      <c r="Q195" s="47"/>
      <c r="R195" s="48"/>
      <c r="S195" s="48"/>
      <c r="T195" s="48"/>
      <c r="U195" s="50"/>
      <c r="V195" s="49"/>
      <c r="W195" s="80"/>
      <c r="X195" s="47" t="s">
        <v>1284</v>
      </c>
      <c r="Y195" s="48"/>
      <c r="Z195" s="48"/>
      <c r="AA195" s="48"/>
      <c r="AB195" s="50"/>
      <c r="AC195" s="49"/>
      <c r="AD195" s="80"/>
      <c r="AE195" s="18"/>
      <c r="AF195" s="18"/>
      <c r="AG195" s="18"/>
      <c r="AH195" s="18"/>
      <c r="AI195" s="18"/>
      <c r="AJ195" s="8"/>
      <c r="AK195" s="8"/>
      <c r="AL195" s="26"/>
      <c r="AM195" s="26"/>
      <c r="AN195" s="26"/>
      <c r="AO195" s="26"/>
      <c r="AP195" s="44"/>
      <c r="AQ195" s="58">
        <f>ROUND((F184+F185*H185+K195*M195)*AB196,0)</f>
        <v>2496</v>
      </c>
      <c r="AR195" s="59"/>
    </row>
    <row r="196" spans="1:44" ht="16.5" customHeight="1">
      <c r="A196" s="39">
        <v>11</v>
      </c>
      <c r="B196" s="39">
        <v>6639</v>
      </c>
      <c r="C196" s="41" t="s">
        <v>1509</v>
      </c>
      <c r="D196" s="18"/>
      <c r="E196" s="84"/>
      <c r="F196" s="48"/>
      <c r="G196" s="48"/>
      <c r="H196" s="48"/>
      <c r="I196" s="48"/>
      <c r="J196" s="47"/>
      <c r="K196" s="48"/>
      <c r="L196" s="48"/>
      <c r="M196" s="48"/>
      <c r="N196" s="48"/>
      <c r="O196" s="48"/>
      <c r="P196" s="51"/>
      <c r="Q196" s="47"/>
      <c r="R196" s="48"/>
      <c r="S196" s="48"/>
      <c r="T196" s="48"/>
      <c r="U196" s="50"/>
      <c r="V196" s="49"/>
      <c r="W196" s="80"/>
      <c r="X196" s="47"/>
      <c r="Y196" s="48"/>
      <c r="Z196" s="48"/>
      <c r="AA196" s="50" t="s">
        <v>893</v>
      </c>
      <c r="AB196" s="313">
        <f>$AB$10</f>
        <v>2</v>
      </c>
      <c r="AC196" s="299"/>
      <c r="AD196" s="65"/>
      <c r="AE196" s="52" t="s">
        <v>1279</v>
      </c>
      <c r="AF196" s="52"/>
      <c r="AG196" s="52"/>
      <c r="AH196" s="52"/>
      <c r="AI196" s="52"/>
      <c r="AJ196" s="300">
        <f>$AJ$7</f>
        <v>0.25</v>
      </c>
      <c r="AK196" s="298"/>
      <c r="AL196" s="55" t="s">
        <v>756</v>
      </c>
      <c r="AM196" s="55"/>
      <c r="AN196" s="55"/>
      <c r="AO196" s="55"/>
      <c r="AP196" s="63"/>
      <c r="AQ196" s="58">
        <f>ROUND(ROUND((F184+F185*H185+K195*M195)*AB196,0)*(1+AJ196),0)</f>
        <v>3120</v>
      </c>
      <c r="AR196" s="59"/>
    </row>
    <row r="197" spans="1:44" ht="16.5" customHeight="1">
      <c r="A197" s="39">
        <v>11</v>
      </c>
      <c r="B197" s="39">
        <v>6640</v>
      </c>
      <c r="C197" s="41" t="s">
        <v>1510</v>
      </c>
      <c r="D197" s="60"/>
      <c r="E197" s="100"/>
      <c r="F197" s="60"/>
      <c r="G197" s="36"/>
      <c r="H197" s="36"/>
      <c r="I197" s="36"/>
      <c r="J197" s="60"/>
      <c r="K197" s="95"/>
      <c r="L197" s="96"/>
      <c r="M197" s="96"/>
      <c r="N197" s="96"/>
      <c r="O197" s="96"/>
      <c r="P197" s="97"/>
      <c r="Q197" s="60"/>
      <c r="R197" s="36"/>
      <c r="S197" s="36"/>
      <c r="T197" s="36"/>
      <c r="U197" s="61"/>
      <c r="V197" s="66"/>
      <c r="W197" s="67"/>
      <c r="X197" s="60"/>
      <c r="Y197" s="36"/>
      <c r="Z197" s="36"/>
      <c r="AA197" s="36"/>
      <c r="AB197" s="61"/>
      <c r="AC197" s="66"/>
      <c r="AD197" s="67"/>
      <c r="AE197" s="52" t="s">
        <v>1282</v>
      </c>
      <c r="AF197" s="52"/>
      <c r="AG197" s="52"/>
      <c r="AH197" s="52"/>
      <c r="AI197" s="52"/>
      <c r="AJ197" s="300">
        <f>$AJ$8</f>
        <v>0.5</v>
      </c>
      <c r="AK197" s="298"/>
      <c r="AL197" s="55" t="s">
        <v>938</v>
      </c>
      <c r="AM197" s="55"/>
      <c r="AN197" s="55"/>
      <c r="AO197" s="55"/>
      <c r="AP197" s="63"/>
      <c r="AQ197" s="58">
        <f>ROUND(ROUND((F184+F185*H185+K195*M195)*AB196,0)*(1+AJ197),0)</f>
        <v>3744</v>
      </c>
      <c r="AR197" s="120"/>
    </row>
    <row r="198" spans="1:44" ht="16.5" customHeight="1">
      <c r="A198" s="91">
        <v>11</v>
      </c>
      <c r="B198" s="91">
        <v>1911</v>
      </c>
      <c r="C198" s="92" t="s">
        <v>1511</v>
      </c>
      <c r="D198" s="311" t="s">
        <v>1274</v>
      </c>
      <c r="E198" s="312" t="s">
        <v>1338</v>
      </c>
      <c r="F198" s="47" t="s">
        <v>949</v>
      </c>
      <c r="G198" s="48"/>
      <c r="H198" s="48"/>
      <c r="I198" s="48"/>
      <c r="J198" s="48"/>
      <c r="K198" s="48"/>
      <c r="L198" s="48"/>
      <c r="M198" s="48"/>
      <c r="N198" s="48"/>
      <c r="O198" s="48"/>
      <c r="P198" s="51"/>
      <c r="Q198" s="47"/>
      <c r="R198" s="48"/>
      <c r="S198" s="48"/>
      <c r="T198" s="48"/>
      <c r="U198" s="50"/>
      <c r="V198" s="49"/>
      <c r="W198" s="80"/>
      <c r="X198" s="47"/>
      <c r="Y198" s="48"/>
      <c r="Z198" s="48"/>
      <c r="AA198" s="48"/>
      <c r="AB198" s="50"/>
      <c r="AC198" s="49"/>
      <c r="AD198" s="80"/>
      <c r="AE198" s="48"/>
      <c r="AF198" s="48"/>
      <c r="AG198" s="48"/>
      <c r="AH198" s="48"/>
      <c r="AI198" s="48"/>
      <c r="AJ198" s="16"/>
      <c r="AK198" s="16"/>
      <c r="AL198" s="48"/>
      <c r="AM198" s="48"/>
      <c r="AN198" s="48"/>
      <c r="AO198" s="48"/>
      <c r="AP198" s="51"/>
      <c r="AQ198" s="58"/>
      <c r="AR198" s="82" t="s">
        <v>1340</v>
      </c>
    </row>
    <row r="199" spans="1:44" ht="16.5" customHeight="1">
      <c r="A199" s="39">
        <v>11</v>
      </c>
      <c r="B199" s="39">
        <v>1912</v>
      </c>
      <c r="C199" s="41" t="s">
        <v>1512</v>
      </c>
      <c r="D199" s="311"/>
      <c r="E199" s="312"/>
      <c r="F199" s="47"/>
      <c r="G199" s="48"/>
      <c r="H199" s="48"/>
      <c r="I199" s="48"/>
      <c r="J199" s="48"/>
      <c r="K199" s="299">
        <f>K55</f>
        <v>584</v>
      </c>
      <c r="L199" s="299"/>
      <c r="M199" s="16" t="s">
        <v>757</v>
      </c>
      <c r="N199" s="16"/>
      <c r="O199" s="48"/>
      <c r="P199" s="51"/>
      <c r="Q199" s="47"/>
      <c r="R199" s="48"/>
      <c r="S199" s="48"/>
      <c r="T199" s="48"/>
      <c r="U199" s="50"/>
      <c r="V199" s="49"/>
      <c r="W199" s="80"/>
      <c r="X199" s="47"/>
      <c r="Y199" s="48"/>
      <c r="Z199" s="48"/>
      <c r="AA199" s="48"/>
      <c r="AB199" s="50"/>
      <c r="AC199" s="49"/>
      <c r="AD199" s="80"/>
      <c r="AE199" s="52" t="s">
        <v>1279</v>
      </c>
      <c r="AF199" s="52"/>
      <c r="AG199" s="52"/>
      <c r="AH199" s="52"/>
      <c r="AI199" s="52"/>
      <c r="AJ199" s="300">
        <f>$AJ$7</f>
        <v>0.25</v>
      </c>
      <c r="AK199" s="298"/>
      <c r="AL199" s="55" t="s">
        <v>1280</v>
      </c>
      <c r="AM199" s="55"/>
      <c r="AN199" s="55"/>
      <c r="AO199" s="55"/>
      <c r="AP199" s="63"/>
      <c r="AQ199" s="58"/>
      <c r="AR199" s="59"/>
    </row>
    <row r="200" spans="1:44" ht="16.5" customHeight="1">
      <c r="A200" s="39">
        <v>11</v>
      </c>
      <c r="B200" s="39">
        <v>1913</v>
      </c>
      <c r="C200" s="41" t="s">
        <v>1513</v>
      </c>
      <c r="D200" s="311"/>
      <c r="E200" s="312"/>
      <c r="F200" s="47"/>
      <c r="G200" s="48"/>
      <c r="H200" s="48"/>
      <c r="I200" s="48"/>
      <c r="J200" s="48"/>
      <c r="K200" s="16" t="s">
        <v>759</v>
      </c>
      <c r="L200" s="49" t="s">
        <v>758</v>
      </c>
      <c r="M200" s="299">
        <f>M80</f>
        <v>83</v>
      </c>
      <c r="N200" s="299"/>
      <c r="O200" s="48" t="s">
        <v>1278</v>
      </c>
      <c r="P200" s="51"/>
      <c r="Q200" s="47"/>
      <c r="R200" s="48"/>
      <c r="S200" s="48"/>
      <c r="T200" s="48"/>
      <c r="U200" s="50"/>
      <c r="V200" s="49"/>
      <c r="W200" s="80"/>
      <c r="X200" s="60"/>
      <c r="Y200" s="36"/>
      <c r="Z200" s="36"/>
      <c r="AA200" s="36"/>
      <c r="AB200" s="61"/>
      <c r="AC200" s="66"/>
      <c r="AD200" s="67"/>
      <c r="AE200" s="52" t="s">
        <v>1282</v>
      </c>
      <c r="AF200" s="52"/>
      <c r="AG200" s="52"/>
      <c r="AH200" s="52"/>
      <c r="AI200" s="52"/>
      <c r="AJ200" s="300">
        <f>$AJ$8</f>
        <v>0.5</v>
      </c>
      <c r="AK200" s="298"/>
      <c r="AL200" s="55" t="s">
        <v>938</v>
      </c>
      <c r="AM200" s="55"/>
      <c r="AN200" s="55"/>
      <c r="AO200" s="55"/>
      <c r="AP200" s="63"/>
      <c r="AQ200" s="58"/>
      <c r="AR200" s="59"/>
    </row>
    <row r="201" spans="1:44" ht="16.5" customHeight="1">
      <c r="A201" s="39">
        <v>11</v>
      </c>
      <c r="B201" s="39">
        <v>1921</v>
      </c>
      <c r="C201" s="41" t="s">
        <v>1514</v>
      </c>
      <c r="D201" s="311"/>
      <c r="E201" s="312"/>
      <c r="F201" s="47"/>
      <c r="G201" s="48"/>
      <c r="H201" s="48"/>
      <c r="I201" s="48"/>
      <c r="J201" s="48"/>
      <c r="K201" s="48"/>
      <c r="L201" s="48"/>
      <c r="M201" s="48"/>
      <c r="N201" s="48"/>
      <c r="O201" s="48"/>
      <c r="P201" s="51"/>
      <c r="Q201" s="47"/>
      <c r="R201" s="48"/>
      <c r="S201" s="48"/>
      <c r="T201" s="48"/>
      <c r="U201" s="50"/>
      <c r="V201" s="49"/>
      <c r="W201" s="80"/>
      <c r="X201" s="47" t="s">
        <v>1284</v>
      </c>
      <c r="Y201" s="48"/>
      <c r="Z201" s="48"/>
      <c r="AA201" s="48"/>
      <c r="AB201" s="50"/>
      <c r="AC201" s="49"/>
      <c r="AD201" s="80"/>
      <c r="AE201" s="48"/>
      <c r="AF201" s="48"/>
      <c r="AG201" s="48"/>
      <c r="AH201" s="48"/>
      <c r="AI201" s="48"/>
      <c r="AJ201" s="16"/>
      <c r="AK201" s="16"/>
      <c r="AL201" s="26"/>
      <c r="AM201" s="26"/>
      <c r="AN201" s="26"/>
      <c r="AO201" s="26"/>
      <c r="AP201" s="44"/>
      <c r="AQ201" s="58"/>
      <c r="AR201" s="59"/>
    </row>
    <row r="202" spans="1:44" ht="16.5" customHeight="1">
      <c r="A202" s="39">
        <v>11</v>
      </c>
      <c r="B202" s="39">
        <v>1922</v>
      </c>
      <c r="C202" s="41" t="s">
        <v>1515</v>
      </c>
      <c r="D202" s="311"/>
      <c r="E202" s="312"/>
      <c r="F202" s="47"/>
      <c r="G202" s="302" t="s">
        <v>1516</v>
      </c>
      <c r="H202" s="302"/>
      <c r="I202" s="302"/>
      <c r="J202" s="302"/>
      <c r="K202" s="302"/>
      <c r="L202" s="302"/>
      <c r="M202" s="302"/>
      <c r="N202" s="302"/>
      <c r="O202" s="302"/>
      <c r="P202" s="51"/>
      <c r="Q202" s="47"/>
      <c r="R202" s="48"/>
      <c r="S202" s="48"/>
      <c r="T202" s="48"/>
      <c r="U202" s="50"/>
      <c r="V202" s="49"/>
      <c r="W202" s="80"/>
      <c r="X202" s="47"/>
      <c r="Y202" s="48"/>
      <c r="Z202" s="30"/>
      <c r="AA202" s="50" t="s">
        <v>950</v>
      </c>
      <c r="AB202" s="313">
        <f>$AB$10</f>
        <v>2</v>
      </c>
      <c r="AC202" s="299"/>
      <c r="AD202" s="65"/>
      <c r="AE202" s="52" t="s">
        <v>1279</v>
      </c>
      <c r="AF202" s="52"/>
      <c r="AG202" s="52"/>
      <c r="AH202" s="52"/>
      <c r="AI202" s="52"/>
      <c r="AJ202" s="300">
        <f>$AJ$7</f>
        <v>0.25</v>
      </c>
      <c r="AK202" s="298"/>
      <c r="AL202" s="55" t="s">
        <v>756</v>
      </c>
      <c r="AM202" s="55"/>
      <c r="AN202" s="55"/>
      <c r="AO202" s="55"/>
      <c r="AP202" s="63"/>
      <c r="AQ202" s="58"/>
      <c r="AR202" s="59"/>
    </row>
    <row r="203" spans="1:44" ht="16.5" customHeight="1">
      <c r="A203" s="39">
        <v>11</v>
      </c>
      <c r="B203" s="39">
        <v>1923</v>
      </c>
      <c r="C203" s="41" t="s">
        <v>1517</v>
      </c>
      <c r="D203" s="311"/>
      <c r="E203" s="312"/>
      <c r="F203" s="47"/>
      <c r="G203" s="303"/>
      <c r="H203" s="303"/>
      <c r="I203" s="303"/>
      <c r="J203" s="303"/>
      <c r="K203" s="303"/>
      <c r="L203" s="303"/>
      <c r="M203" s="303"/>
      <c r="N203" s="303"/>
      <c r="O203" s="303"/>
      <c r="P203" s="51"/>
      <c r="Q203" s="60"/>
      <c r="R203" s="36"/>
      <c r="S203" s="36"/>
      <c r="T203" s="36"/>
      <c r="U203" s="61"/>
      <c r="V203" s="66"/>
      <c r="W203" s="67"/>
      <c r="X203" s="60"/>
      <c r="Y203" s="36"/>
      <c r="Z203" s="36"/>
      <c r="AA203" s="36"/>
      <c r="AB203" s="61"/>
      <c r="AC203" s="66"/>
      <c r="AD203" s="67"/>
      <c r="AE203" s="52" t="s">
        <v>1282</v>
      </c>
      <c r="AF203" s="52"/>
      <c r="AG203" s="52"/>
      <c r="AH203" s="52"/>
      <c r="AI203" s="52"/>
      <c r="AJ203" s="300">
        <f>$AJ$8</f>
        <v>0.5</v>
      </c>
      <c r="AK203" s="298"/>
      <c r="AL203" s="55" t="s">
        <v>938</v>
      </c>
      <c r="AM203" s="55"/>
      <c r="AN203" s="55"/>
      <c r="AO203" s="55"/>
      <c r="AP203" s="63"/>
      <c r="AQ203" s="58"/>
      <c r="AR203" s="59"/>
    </row>
    <row r="204" spans="1:44" ht="16.5" customHeight="1">
      <c r="A204" s="39">
        <v>11</v>
      </c>
      <c r="B204" s="39">
        <v>6711</v>
      </c>
      <c r="C204" s="41" t="s">
        <v>1518</v>
      </c>
      <c r="D204" s="18"/>
      <c r="E204" s="84"/>
      <c r="F204" s="304" t="s">
        <v>1519</v>
      </c>
      <c r="G204" s="305"/>
      <c r="H204" s="305"/>
      <c r="I204" s="305"/>
      <c r="J204" s="47" t="s">
        <v>1520</v>
      </c>
      <c r="K204" s="48"/>
      <c r="L204" s="48"/>
      <c r="M204" s="48"/>
      <c r="N204" s="48"/>
      <c r="O204" s="48"/>
      <c r="P204" s="44"/>
      <c r="Q204" s="42"/>
      <c r="R204" s="26"/>
      <c r="S204" s="26"/>
      <c r="T204" s="26"/>
      <c r="U204" s="43"/>
      <c r="V204" s="78"/>
      <c r="W204" s="79"/>
      <c r="X204" s="42"/>
      <c r="Y204" s="26"/>
      <c r="Z204" s="26"/>
      <c r="AA204" s="26"/>
      <c r="AB204" s="43"/>
      <c r="AC204" s="78"/>
      <c r="AD204" s="79"/>
      <c r="AE204" s="26"/>
      <c r="AF204" s="26"/>
      <c r="AG204" s="26"/>
      <c r="AH204" s="26"/>
      <c r="AI204" s="26"/>
      <c r="AJ204" s="27"/>
      <c r="AK204" s="27"/>
      <c r="AL204" s="26"/>
      <c r="AM204" s="26"/>
      <c r="AN204" s="26"/>
      <c r="AO204" s="26"/>
      <c r="AP204" s="44"/>
      <c r="AQ204" s="58"/>
      <c r="AR204" s="59"/>
    </row>
    <row r="205" spans="1:44" ht="16.5" customHeight="1">
      <c r="A205" s="39">
        <v>11</v>
      </c>
      <c r="B205" s="39">
        <v>6712</v>
      </c>
      <c r="C205" s="41" t="s">
        <v>1521</v>
      </c>
      <c r="D205" s="18"/>
      <c r="E205" s="84"/>
      <c r="F205" s="306"/>
      <c r="G205" s="305"/>
      <c r="H205" s="305"/>
      <c r="I205" s="305"/>
      <c r="J205" s="47" t="s">
        <v>1522</v>
      </c>
      <c r="K205" s="48"/>
      <c r="L205" s="48"/>
      <c r="M205" s="48"/>
      <c r="N205" s="48"/>
      <c r="O205" s="48"/>
      <c r="P205" s="51"/>
      <c r="Q205" s="47"/>
      <c r="R205" s="48"/>
      <c r="S205" s="48"/>
      <c r="T205" s="48"/>
      <c r="U205" s="50"/>
      <c r="V205" s="49"/>
      <c r="W205" s="80"/>
      <c r="X205" s="47"/>
      <c r="Y205" s="48"/>
      <c r="Z205" s="48"/>
      <c r="AA205" s="48"/>
      <c r="AB205" s="50"/>
      <c r="AC205" s="49"/>
      <c r="AD205" s="80"/>
      <c r="AE205" s="52" t="s">
        <v>1279</v>
      </c>
      <c r="AF205" s="52"/>
      <c r="AG205" s="52"/>
      <c r="AH205" s="52"/>
      <c r="AI205" s="52"/>
      <c r="AJ205" s="300">
        <f>$AJ$7</f>
        <v>0.25</v>
      </c>
      <c r="AK205" s="298"/>
      <c r="AL205" s="55" t="s">
        <v>1280</v>
      </c>
      <c r="AM205" s="55"/>
      <c r="AN205" s="55"/>
      <c r="AO205" s="55"/>
      <c r="AP205" s="63"/>
      <c r="AQ205" s="58"/>
      <c r="AR205" s="59"/>
    </row>
    <row r="206" spans="1:44" ht="16.5" customHeight="1">
      <c r="A206" s="39">
        <v>11</v>
      </c>
      <c r="B206" s="39">
        <v>6713</v>
      </c>
      <c r="C206" s="41" t="s">
        <v>1523</v>
      </c>
      <c r="D206" s="18"/>
      <c r="E206" s="84"/>
      <c r="F206" s="306"/>
      <c r="G206" s="305"/>
      <c r="H206" s="305"/>
      <c r="I206" s="305"/>
      <c r="J206" s="83"/>
      <c r="K206" s="48"/>
      <c r="L206" s="48"/>
      <c r="M206" s="48"/>
      <c r="N206" s="48"/>
      <c r="O206" s="48"/>
      <c r="P206" s="51"/>
      <c r="Q206" s="47"/>
      <c r="R206" s="48"/>
      <c r="S206" s="48"/>
      <c r="T206" s="48"/>
      <c r="U206" s="50"/>
      <c r="V206" s="49"/>
      <c r="W206" s="80"/>
      <c r="X206" s="60"/>
      <c r="Y206" s="36"/>
      <c r="Z206" s="36"/>
      <c r="AA206" s="36"/>
      <c r="AB206" s="61"/>
      <c r="AC206" s="66"/>
      <c r="AD206" s="67"/>
      <c r="AE206" s="52" t="s">
        <v>1282</v>
      </c>
      <c r="AF206" s="52"/>
      <c r="AG206" s="52"/>
      <c r="AH206" s="52"/>
      <c r="AI206" s="52"/>
      <c r="AJ206" s="300">
        <f>$AJ$8</f>
        <v>0.5</v>
      </c>
      <c r="AK206" s="298"/>
      <c r="AL206" s="55" t="s">
        <v>938</v>
      </c>
      <c r="AM206" s="55"/>
      <c r="AN206" s="55"/>
      <c r="AO206" s="55"/>
      <c r="AP206" s="63"/>
      <c r="AQ206" s="58"/>
      <c r="AR206" s="59"/>
    </row>
    <row r="207" spans="1:44" ht="16.5" customHeight="1">
      <c r="A207" s="39">
        <v>11</v>
      </c>
      <c r="B207" s="39">
        <v>6714</v>
      </c>
      <c r="C207" s="41" t="s">
        <v>1524</v>
      </c>
      <c r="D207" s="18"/>
      <c r="E207" s="84"/>
      <c r="F207" s="307"/>
      <c r="G207" s="308"/>
      <c r="H207" s="308"/>
      <c r="I207" s="308"/>
      <c r="J207" s="85" t="s">
        <v>896</v>
      </c>
      <c r="K207" s="16">
        <v>1</v>
      </c>
      <c r="L207" s="16" t="s">
        <v>893</v>
      </c>
      <c r="M207" s="299">
        <f>$M$15</f>
        <v>83</v>
      </c>
      <c r="N207" s="299"/>
      <c r="O207" s="48" t="s">
        <v>1278</v>
      </c>
      <c r="P207" s="51"/>
      <c r="Q207" s="47"/>
      <c r="R207" s="48"/>
      <c r="S207" s="48"/>
      <c r="T207" s="48"/>
      <c r="U207" s="50"/>
      <c r="V207" s="49"/>
      <c r="W207" s="80"/>
      <c r="X207" s="47" t="s">
        <v>1284</v>
      </c>
      <c r="Y207" s="48"/>
      <c r="Z207" s="48"/>
      <c r="AA207" s="48"/>
      <c r="AB207" s="50"/>
      <c r="AC207" s="49"/>
      <c r="AD207" s="80"/>
      <c r="AE207" s="48"/>
      <c r="AF207" s="48"/>
      <c r="AG207" s="48"/>
      <c r="AH207" s="48"/>
      <c r="AI207" s="48"/>
      <c r="AJ207" s="16"/>
      <c r="AK207" s="16"/>
      <c r="AL207" s="26"/>
      <c r="AM207" s="26"/>
      <c r="AN207" s="26"/>
      <c r="AO207" s="26"/>
      <c r="AP207" s="44"/>
      <c r="AQ207" s="58"/>
      <c r="AR207" s="59"/>
    </row>
    <row r="208" spans="1:44" ht="16.5" customHeight="1">
      <c r="A208" s="39">
        <v>11</v>
      </c>
      <c r="B208" s="39">
        <v>6715</v>
      </c>
      <c r="C208" s="41" t="s">
        <v>1525</v>
      </c>
      <c r="D208" s="18"/>
      <c r="E208" s="84"/>
      <c r="F208" s="309">
        <f>K199</f>
        <v>584</v>
      </c>
      <c r="G208" s="310"/>
      <c r="H208" s="16" t="s">
        <v>896</v>
      </c>
      <c r="I208" s="16"/>
      <c r="J208" s="47"/>
      <c r="K208" s="48"/>
      <c r="L208" s="48"/>
      <c r="M208" s="70"/>
      <c r="N208" s="70"/>
      <c r="O208" s="48"/>
      <c r="P208" s="51"/>
      <c r="Q208" s="47"/>
      <c r="R208" s="48"/>
      <c r="S208" s="48"/>
      <c r="T208" s="48"/>
      <c r="U208" s="50"/>
      <c r="V208" s="49"/>
      <c r="W208" s="80"/>
      <c r="X208" s="47"/>
      <c r="Y208" s="48"/>
      <c r="Z208" s="30"/>
      <c r="AA208" s="50" t="s">
        <v>893</v>
      </c>
      <c r="AB208" s="313">
        <f>$AB$10</f>
        <v>2</v>
      </c>
      <c r="AC208" s="299"/>
      <c r="AD208" s="65"/>
      <c r="AE208" s="52" t="s">
        <v>1279</v>
      </c>
      <c r="AF208" s="52"/>
      <c r="AG208" s="52"/>
      <c r="AH208" s="52"/>
      <c r="AI208" s="52"/>
      <c r="AJ208" s="300">
        <f>$AJ$7</f>
        <v>0.25</v>
      </c>
      <c r="AK208" s="298"/>
      <c r="AL208" s="55" t="s">
        <v>756</v>
      </c>
      <c r="AM208" s="55"/>
      <c r="AN208" s="55"/>
      <c r="AO208" s="55"/>
      <c r="AP208" s="63"/>
      <c r="AQ208" s="58"/>
      <c r="AR208" s="59"/>
    </row>
    <row r="209" spans="1:44" ht="16.5" customHeight="1">
      <c r="A209" s="39">
        <v>11</v>
      </c>
      <c r="B209" s="39">
        <v>6716</v>
      </c>
      <c r="C209" s="41" t="s">
        <v>1526</v>
      </c>
      <c r="D209" s="18"/>
      <c r="E209" s="84"/>
      <c r="F209" s="90" t="str">
        <f>K200</f>
        <v>m</v>
      </c>
      <c r="G209" s="49" t="s">
        <v>893</v>
      </c>
      <c r="H209" s="299">
        <f>M200</f>
        <v>83</v>
      </c>
      <c r="I209" s="299"/>
      <c r="J209" s="47"/>
      <c r="K209" s="48"/>
      <c r="L209" s="48"/>
      <c r="M209" s="48"/>
      <c r="N209" s="48"/>
      <c r="O209" s="48"/>
      <c r="P209" s="51"/>
      <c r="Q209" s="60"/>
      <c r="R209" s="36"/>
      <c r="S209" s="36"/>
      <c r="T209" s="36"/>
      <c r="U209" s="61"/>
      <c r="V209" s="66"/>
      <c r="W209" s="67"/>
      <c r="X209" s="60"/>
      <c r="Y209" s="36"/>
      <c r="Z209" s="36"/>
      <c r="AA209" s="36"/>
      <c r="AB209" s="61"/>
      <c r="AC209" s="66"/>
      <c r="AD209" s="67"/>
      <c r="AE209" s="52" t="s">
        <v>1282</v>
      </c>
      <c r="AF209" s="52"/>
      <c r="AG209" s="52"/>
      <c r="AH209" s="52"/>
      <c r="AI209" s="52"/>
      <c r="AJ209" s="300">
        <f>$AJ$8</f>
        <v>0.5</v>
      </c>
      <c r="AK209" s="298"/>
      <c r="AL209" s="55" t="s">
        <v>938</v>
      </c>
      <c r="AM209" s="55"/>
      <c r="AN209" s="55"/>
      <c r="AO209" s="55"/>
      <c r="AP209" s="63"/>
      <c r="AQ209" s="58"/>
      <c r="AR209" s="59"/>
    </row>
    <row r="210" spans="1:44" ht="16.5" customHeight="1">
      <c r="A210" s="39">
        <v>11</v>
      </c>
      <c r="B210" s="39">
        <v>6723</v>
      </c>
      <c r="C210" s="41" t="s">
        <v>1527</v>
      </c>
      <c r="D210" s="18"/>
      <c r="E210" s="84"/>
      <c r="F210" s="48"/>
      <c r="G210" s="48"/>
      <c r="H210" s="48"/>
      <c r="I210" s="50" t="s">
        <v>1278</v>
      </c>
      <c r="J210" s="42" t="s">
        <v>1528</v>
      </c>
      <c r="K210" s="26"/>
      <c r="L210" s="26"/>
      <c r="M210" s="26"/>
      <c r="N210" s="26"/>
      <c r="O210" s="26"/>
      <c r="P210" s="44"/>
      <c r="Q210" s="47"/>
      <c r="R210" s="48"/>
      <c r="S210" s="48"/>
      <c r="T210" s="48"/>
      <c r="U210" s="50"/>
      <c r="V210" s="49"/>
      <c r="W210" s="80"/>
      <c r="X210" s="42"/>
      <c r="Y210" s="26"/>
      <c r="Z210" s="26"/>
      <c r="AA210" s="26"/>
      <c r="AB210" s="43"/>
      <c r="AC210" s="78"/>
      <c r="AD210" s="79"/>
      <c r="AE210" s="18"/>
      <c r="AF210" s="18"/>
      <c r="AG210" s="18"/>
      <c r="AH210" s="18"/>
      <c r="AI210" s="18"/>
      <c r="AJ210" s="8"/>
      <c r="AK210" s="8"/>
      <c r="AL210" s="26"/>
      <c r="AM210" s="26"/>
      <c r="AN210" s="26"/>
      <c r="AO210" s="26"/>
      <c r="AP210" s="44"/>
      <c r="AQ210" s="58"/>
      <c r="AR210" s="59"/>
    </row>
    <row r="211" spans="1:44" ht="16.5" customHeight="1">
      <c r="A211" s="39">
        <v>11</v>
      </c>
      <c r="B211" s="39">
        <v>6724</v>
      </c>
      <c r="C211" s="41" t="s">
        <v>1529</v>
      </c>
      <c r="D211" s="18"/>
      <c r="E211" s="84"/>
      <c r="F211" s="48"/>
      <c r="G211" s="48"/>
      <c r="H211" s="48"/>
      <c r="I211" s="48"/>
      <c r="J211" s="47" t="s">
        <v>1530</v>
      </c>
      <c r="K211" s="48"/>
      <c r="L211" s="48"/>
      <c r="M211" s="48"/>
      <c r="N211" s="48"/>
      <c r="O211" s="48"/>
      <c r="P211" s="51"/>
      <c r="Q211" s="47"/>
      <c r="R211" s="48"/>
      <c r="S211" s="48"/>
      <c r="T211" s="48"/>
      <c r="U211" s="50"/>
      <c r="V211" s="49"/>
      <c r="W211" s="80"/>
      <c r="X211" s="47"/>
      <c r="Y211" s="48"/>
      <c r="Z211" s="48"/>
      <c r="AA211" s="48"/>
      <c r="AB211" s="50"/>
      <c r="AC211" s="49"/>
      <c r="AD211" s="80"/>
      <c r="AE211" s="52" t="s">
        <v>1279</v>
      </c>
      <c r="AF211" s="52"/>
      <c r="AG211" s="52"/>
      <c r="AH211" s="52"/>
      <c r="AI211" s="52"/>
      <c r="AJ211" s="300">
        <f>$AJ$7</f>
        <v>0.25</v>
      </c>
      <c r="AK211" s="298"/>
      <c r="AL211" s="55" t="s">
        <v>1280</v>
      </c>
      <c r="AM211" s="55"/>
      <c r="AN211" s="55"/>
      <c r="AO211" s="55"/>
      <c r="AP211" s="63"/>
      <c r="AQ211" s="58"/>
      <c r="AR211" s="59"/>
    </row>
    <row r="212" spans="1:44" ht="16.5" customHeight="1">
      <c r="A212" s="39">
        <v>11</v>
      </c>
      <c r="B212" s="39">
        <v>6725</v>
      </c>
      <c r="C212" s="41" t="s">
        <v>1531</v>
      </c>
      <c r="D212" s="18"/>
      <c r="E212" s="84"/>
      <c r="F212" s="48"/>
      <c r="G212" s="48"/>
      <c r="H212" s="48"/>
      <c r="I212" s="48"/>
      <c r="J212" s="47"/>
      <c r="K212" s="48"/>
      <c r="L212" s="48"/>
      <c r="M212" s="48"/>
      <c r="N212" s="48"/>
      <c r="O212" s="48"/>
      <c r="P212" s="51"/>
      <c r="Q212" s="47"/>
      <c r="R212" s="48"/>
      <c r="S212" s="48"/>
      <c r="T212" s="48"/>
      <c r="U212" s="50"/>
      <c r="V212" s="49"/>
      <c r="W212" s="80"/>
      <c r="X212" s="60"/>
      <c r="Y212" s="36"/>
      <c r="Z212" s="36"/>
      <c r="AA212" s="36"/>
      <c r="AB212" s="61"/>
      <c r="AC212" s="66"/>
      <c r="AD212" s="67"/>
      <c r="AE212" s="52" t="s">
        <v>1282</v>
      </c>
      <c r="AF212" s="52"/>
      <c r="AG212" s="52"/>
      <c r="AH212" s="52"/>
      <c r="AI212" s="52"/>
      <c r="AJ212" s="300">
        <f>$AJ$8</f>
        <v>0.5</v>
      </c>
      <c r="AK212" s="298"/>
      <c r="AL212" s="55" t="s">
        <v>938</v>
      </c>
      <c r="AM212" s="55"/>
      <c r="AN212" s="55"/>
      <c r="AO212" s="55"/>
      <c r="AP212" s="63"/>
      <c r="AQ212" s="58"/>
      <c r="AR212" s="59"/>
    </row>
    <row r="213" spans="1:44" ht="16.5" customHeight="1">
      <c r="A213" s="39">
        <v>11</v>
      </c>
      <c r="B213" s="39">
        <v>6726</v>
      </c>
      <c r="C213" s="41" t="s">
        <v>1532</v>
      </c>
      <c r="D213" s="18"/>
      <c r="E213" s="84"/>
      <c r="F213" s="48"/>
      <c r="G213" s="48"/>
      <c r="H213" s="48"/>
      <c r="I213" s="48"/>
      <c r="J213" s="85" t="s">
        <v>896</v>
      </c>
      <c r="K213" s="16">
        <v>2</v>
      </c>
      <c r="L213" s="16" t="s">
        <v>893</v>
      </c>
      <c r="M213" s="299">
        <f>$M$15</f>
        <v>83</v>
      </c>
      <c r="N213" s="299"/>
      <c r="O213" s="48" t="s">
        <v>1278</v>
      </c>
      <c r="P213" s="51"/>
      <c r="Q213" s="47"/>
      <c r="R213" s="48"/>
      <c r="S213" s="48"/>
      <c r="T213" s="48"/>
      <c r="U213" s="50"/>
      <c r="V213" s="49"/>
      <c r="W213" s="80"/>
      <c r="X213" s="47" t="s">
        <v>1284</v>
      </c>
      <c r="Y213" s="48"/>
      <c r="Z213" s="48"/>
      <c r="AA213" s="48"/>
      <c r="AB213" s="50"/>
      <c r="AC213" s="49"/>
      <c r="AD213" s="80"/>
      <c r="AE213" s="18"/>
      <c r="AF213" s="18"/>
      <c r="AG213" s="18"/>
      <c r="AH213" s="18"/>
      <c r="AI213" s="18"/>
      <c r="AJ213" s="8"/>
      <c r="AK213" s="8"/>
      <c r="AL213" s="26"/>
      <c r="AM213" s="26"/>
      <c r="AN213" s="26"/>
      <c r="AO213" s="26"/>
      <c r="AP213" s="44"/>
      <c r="AQ213" s="58"/>
      <c r="AR213" s="59"/>
    </row>
    <row r="214" spans="1:44" ht="16.5" customHeight="1">
      <c r="A214" s="39">
        <v>11</v>
      </c>
      <c r="B214" s="39">
        <v>6727</v>
      </c>
      <c r="C214" s="41" t="s">
        <v>1533</v>
      </c>
      <c r="D214" s="18"/>
      <c r="E214" s="84"/>
      <c r="F214" s="48"/>
      <c r="G214" s="48"/>
      <c r="H214" s="48"/>
      <c r="I214" s="48"/>
      <c r="J214" s="47"/>
      <c r="K214" s="48"/>
      <c r="L214" s="48"/>
      <c r="M214" s="48"/>
      <c r="N214" s="48"/>
      <c r="O214" s="48"/>
      <c r="P214" s="51"/>
      <c r="Q214" s="47"/>
      <c r="R214" s="48"/>
      <c r="S214" s="48"/>
      <c r="T214" s="48"/>
      <c r="U214" s="50"/>
      <c r="V214" s="49"/>
      <c r="W214" s="80"/>
      <c r="X214" s="47"/>
      <c r="Y214" s="48"/>
      <c r="Z214" s="30"/>
      <c r="AA214" s="50" t="s">
        <v>893</v>
      </c>
      <c r="AB214" s="313">
        <f>$AB$10</f>
        <v>2</v>
      </c>
      <c r="AC214" s="299"/>
      <c r="AD214" s="65"/>
      <c r="AE214" s="52" t="s">
        <v>1279</v>
      </c>
      <c r="AF214" s="52"/>
      <c r="AG214" s="52"/>
      <c r="AH214" s="52"/>
      <c r="AI214" s="52"/>
      <c r="AJ214" s="300">
        <f>$AJ$7</f>
        <v>0.25</v>
      </c>
      <c r="AK214" s="298"/>
      <c r="AL214" s="55" t="s">
        <v>756</v>
      </c>
      <c r="AM214" s="55"/>
      <c r="AN214" s="55"/>
      <c r="AO214" s="55"/>
      <c r="AP214" s="63"/>
      <c r="AQ214" s="58"/>
      <c r="AR214" s="59"/>
    </row>
    <row r="215" spans="1:44" ht="16.5" customHeight="1">
      <c r="A215" s="39">
        <v>11</v>
      </c>
      <c r="B215" s="39">
        <v>6728</v>
      </c>
      <c r="C215" s="41" t="s">
        <v>1534</v>
      </c>
      <c r="D215" s="18"/>
      <c r="E215" s="84"/>
      <c r="F215" s="48"/>
      <c r="G215" s="48"/>
      <c r="H215" s="48"/>
      <c r="I215" s="48"/>
      <c r="J215" s="47"/>
      <c r="K215" s="95"/>
      <c r="L215" s="98"/>
      <c r="M215" s="98"/>
      <c r="N215" s="98"/>
      <c r="O215" s="98"/>
      <c r="P215" s="99"/>
      <c r="Q215" s="60"/>
      <c r="R215" s="36"/>
      <c r="S215" s="36"/>
      <c r="T215" s="36"/>
      <c r="U215" s="61"/>
      <c r="V215" s="66"/>
      <c r="W215" s="67"/>
      <c r="X215" s="60"/>
      <c r="Y215" s="36"/>
      <c r="Z215" s="36"/>
      <c r="AA215" s="36"/>
      <c r="AB215" s="61"/>
      <c r="AC215" s="66"/>
      <c r="AD215" s="67"/>
      <c r="AE215" s="52" t="s">
        <v>1282</v>
      </c>
      <c r="AF215" s="52"/>
      <c r="AG215" s="52"/>
      <c r="AH215" s="52"/>
      <c r="AI215" s="52"/>
      <c r="AJ215" s="300">
        <f>$AJ$8</f>
        <v>0.5</v>
      </c>
      <c r="AK215" s="298"/>
      <c r="AL215" s="55" t="s">
        <v>938</v>
      </c>
      <c r="AM215" s="55"/>
      <c r="AN215" s="55"/>
      <c r="AO215" s="55"/>
      <c r="AP215" s="63"/>
      <c r="AQ215" s="58"/>
      <c r="AR215" s="59"/>
    </row>
    <row r="216" spans="1:44" ht="16.5" customHeight="1">
      <c r="A216" s="39">
        <v>11</v>
      </c>
      <c r="B216" s="39">
        <v>6735</v>
      </c>
      <c r="C216" s="41" t="s">
        <v>1535</v>
      </c>
      <c r="D216" s="18"/>
      <c r="E216" s="84"/>
      <c r="F216" s="47"/>
      <c r="G216" s="48"/>
      <c r="H216" s="48"/>
      <c r="I216" s="51"/>
      <c r="J216" s="42" t="s">
        <v>1536</v>
      </c>
      <c r="K216" s="48"/>
      <c r="L216" s="26"/>
      <c r="M216" s="26"/>
      <c r="N216" s="26"/>
      <c r="O216" s="26"/>
      <c r="P216" s="44"/>
      <c r="Q216" s="47"/>
      <c r="R216" s="48"/>
      <c r="S216" s="48"/>
      <c r="T216" s="48"/>
      <c r="U216" s="50"/>
      <c r="V216" s="49"/>
      <c r="W216" s="80"/>
      <c r="X216" s="42"/>
      <c r="Y216" s="26"/>
      <c r="Z216" s="26"/>
      <c r="AA216" s="26"/>
      <c r="AB216" s="43"/>
      <c r="AC216" s="78"/>
      <c r="AD216" s="79"/>
      <c r="AE216" s="18"/>
      <c r="AF216" s="18"/>
      <c r="AG216" s="18"/>
      <c r="AH216" s="18"/>
      <c r="AI216" s="18"/>
      <c r="AJ216" s="8"/>
      <c r="AK216" s="8"/>
      <c r="AL216" s="26"/>
      <c r="AM216" s="26"/>
      <c r="AN216" s="26"/>
      <c r="AO216" s="26"/>
      <c r="AP216" s="44"/>
      <c r="AQ216" s="58"/>
      <c r="AR216" s="59"/>
    </row>
    <row r="217" spans="1:44" ht="16.5" customHeight="1">
      <c r="A217" s="39">
        <v>11</v>
      </c>
      <c r="B217" s="39">
        <v>6736</v>
      </c>
      <c r="C217" s="41" t="s">
        <v>1537</v>
      </c>
      <c r="D217" s="18"/>
      <c r="E217" s="84"/>
      <c r="F217" s="48"/>
      <c r="G217" s="48"/>
      <c r="H217" s="48"/>
      <c r="I217" s="48"/>
      <c r="J217" s="47"/>
      <c r="K217" s="48"/>
      <c r="L217" s="48"/>
      <c r="M217" s="48"/>
      <c r="N217" s="48"/>
      <c r="O217" s="48"/>
      <c r="P217" s="51"/>
      <c r="Q217" s="47"/>
      <c r="R217" s="48"/>
      <c r="S217" s="48"/>
      <c r="T217" s="48"/>
      <c r="U217" s="50"/>
      <c r="V217" s="49"/>
      <c r="W217" s="80"/>
      <c r="X217" s="47"/>
      <c r="Y217" s="48"/>
      <c r="Z217" s="48"/>
      <c r="AA217" s="48"/>
      <c r="AB217" s="50"/>
      <c r="AC217" s="49"/>
      <c r="AD217" s="80"/>
      <c r="AE217" s="52" t="s">
        <v>1279</v>
      </c>
      <c r="AF217" s="52"/>
      <c r="AG217" s="52"/>
      <c r="AH217" s="52"/>
      <c r="AI217" s="52"/>
      <c r="AJ217" s="300">
        <f>$AJ$7</f>
        <v>0.25</v>
      </c>
      <c r="AK217" s="298"/>
      <c r="AL217" s="55" t="s">
        <v>1280</v>
      </c>
      <c r="AM217" s="55"/>
      <c r="AN217" s="55"/>
      <c r="AO217" s="55"/>
      <c r="AP217" s="63"/>
      <c r="AQ217" s="58"/>
      <c r="AR217" s="59"/>
    </row>
    <row r="218" spans="1:44" ht="16.5" customHeight="1">
      <c r="A218" s="39">
        <v>11</v>
      </c>
      <c r="B218" s="39">
        <v>6737</v>
      </c>
      <c r="C218" s="41" t="s">
        <v>1538</v>
      </c>
      <c r="D218" s="18"/>
      <c r="E218" s="84"/>
      <c r="F218" s="48"/>
      <c r="G218" s="48"/>
      <c r="H218" s="48"/>
      <c r="I218" s="48"/>
      <c r="J218" s="47"/>
      <c r="K218" s="70"/>
      <c r="L218" s="70"/>
      <c r="M218" s="48"/>
      <c r="N218" s="48"/>
      <c r="O218" s="48"/>
      <c r="P218" s="51"/>
      <c r="Q218" s="47"/>
      <c r="R218" s="48"/>
      <c r="S218" s="48"/>
      <c r="T218" s="48"/>
      <c r="U218" s="50"/>
      <c r="V218" s="49"/>
      <c r="W218" s="80"/>
      <c r="X218" s="60"/>
      <c r="Y218" s="36"/>
      <c r="Z218" s="36"/>
      <c r="AA218" s="36"/>
      <c r="AB218" s="61"/>
      <c r="AC218" s="66"/>
      <c r="AD218" s="67"/>
      <c r="AE218" s="52" t="s">
        <v>1282</v>
      </c>
      <c r="AF218" s="52"/>
      <c r="AG218" s="52"/>
      <c r="AH218" s="52"/>
      <c r="AI218" s="52"/>
      <c r="AJ218" s="300">
        <f>$AJ$8</f>
        <v>0.5</v>
      </c>
      <c r="AK218" s="298"/>
      <c r="AL218" s="55" t="s">
        <v>938</v>
      </c>
      <c r="AM218" s="55"/>
      <c r="AN218" s="55"/>
      <c r="AO218" s="55"/>
      <c r="AP218" s="63"/>
      <c r="AQ218" s="58"/>
      <c r="AR218" s="59"/>
    </row>
    <row r="219" spans="1:44" ht="16.5" customHeight="1">
      <c r="A219" s="39">
        <v>11</v>
      </c>
      <c r="B219" s="39">
        <v>6738</v>
      </c>
      <c r="C219" s="41" t="s">
        <v>1539</v>
      </c>
      <c r="D219" s="18"/>
      <c r="E219" s="84"/>
      <c r="F219" s="48"/>
      <c r="G219" s="48"/>
      <c r="H219" s="48"/>
      <c r="I219" s="48"/>
      <c r="J219" s="85" t="s">
        <v>896</v>
      </c>
      <c r="K219" s="16">
        <v>3</v>
      </c>
      <c r="L219" s="16" t="s">
        <v>893</v>
      </c>
      <c r="M219" s="299">
        <f>$M$15</f>
        <v>83</v>
      </c>
      <c r="N219" s="299"/>
      <c r="O219" s="48" t="s">
        <v>1278</v>
      </c>
      <c r="P219" s="51"/>
      <c r="Q219" s="47"/>
      <c r="R219" s="48"/>
      <c r="S219" s="48"/>
      <c r="T219" s="48"/>
      <c r="U219" s="50"/>
      <c r="V219" s="49"/>
      <c r="W219" s="80"/>
      <c r="X219" s="47" t="s">
        <v>1284</v>
      </c>
      <c r="Y219" s="48"/>
      <c r="Z219" s="48"/>
      <c r="AA219" s="48"/>
      <c r="AB219" s="50"/>
      <c r="AC219" s="49"/>
      <c r="AD219" s="80"/>
      <c r="AE219" s="18"/>
      <c r="AF219" s="18"/>
      <c r="AG219" s="18"/>
      <c r="AH219" s="18"/>
      <c r="AI219" s="18"/>
      <c r="AJ219" s="8"/>
      <c r="AK219" s="8"/>
      <c r="AL219" s="26"/>
      <c r="AM219" s="26"/>
      <c r="AN219" s="26"/>
      <c r="AO219" s="26"/>
      <c r="AP219" s="44"/>
      <c r="AQ219" s="58"/>
      <c r="AR219" s="59"/>
    </row>
    <row r="220" spans="1:44" ht="16.5" customHeight="1">
      <c r="A220" s="39">
        <v>11</v>
      </c>
      <c r="B220" s="39">
        <v>6739</v>
      </c>
      <c r="C220" s="41" t="s">
        <v>1540</v>
      </c>
      <c r="D220" s="18"/>
      <c r="E220" s="84"/>
      <c r="F220" s="48"/>
      <c r="G220" s="48"/>
      <c r="H220" s="48"/>
      <c r="I220" s="48"/>
      <c r="J220" s="47"/>
      <c r="K220" s="48"/>
      <c r="L220" s="48"/>
      <c r="M220" s="48"/>
      <c r="N220" s="48"/>
      <c r="O220" s="48"/>
      <c r="P220" s="51"/>
      <c r="Q220" s="47"/>
      <c r="R220" s="48"/>
      <c r="S220" s="48"/>
      <c r="T220" s="48"/>
      <c r="U220" s="50"/>
      <c r="V220" s="49"/>
      <c r="W220" s="80"/>
      <c r="X220" s="47"/>
      <c r="Y220" s="48"/>
      <c r="Z220" s="48"/>
      <c r="AA220" s="50" t="s">
        <v>893</v>
      </c>
      <c r="AB220" s="313">
        <f>$AB$10</f>
        <v>2</v>
      </c>
      <c r="AC220" s="299"/>
      <c r="AD220" s="65"/>
      <c r="AE220" s="52" t="s">
        <v>1279</v>
      </c>
      <c r="AF220" s="52"/>
      <c r="AG220" s="52"/>
      <c r="AH220" s="52"/>
      <c r="AI220" s="52"/>
      <c r="AJ220" s="300">
        <f>$AJ$7</f>
        <v>0.25</v>
      </c>
      <c r="AK220" s="298"/>
      <c r="AL220" s="55" t="s">
        <v>756</v>
      </c>
      <c r="AM220" s="55"/>
      <c r="AN220" s="55"/>
      <c r="AO220" s="55"/>
      <c r="AP220" s="63"/>
      <c r="AQ220" s="58"/>
      <c r="AR220" s="59"/>
    </row>
    <row r="221" spans="1:44" ht="16.5" customHeight="1">
      <c r="A221" s="39">
        <v>11</v>
      </c>
      <c r="B221" s="39">
        <v>6740</v>
      </c>
      <c r="C221" s="41" t="s">
        <v>1541</v>
      </c>
      <c r="D221" s="60"/>
      <c r="E221" s="100"/>
      <c r="F221" s="36"/>
      <c r="G221" s="36"/>
      <c r="H221" s="36"/>
      <c r="I221" s="36"/>
      <c r="J221" s="60"/>
      <c r="K221" s="95"/>
      <c r="L221" s="96"/>
      <c r="M221" s="96"/>
      <c r="N221" s="96"/>
      <c r="O221" s="96"/>
      <c r="P221" s="97"/>
      <c r="Q221" s="60"/>
      <c r="R221" s="36"/>
      <c r="S221" s="36"/>
      <c r="T221" s="36"/>
      <c r="U221" s="61"/>
      <c r="V221" s="66"/>
      <c r="W221" s="67"/>
      <c r="X221" s="60"/>
      <c r="Y221" s="36"/>
      <c r="Z221" s="36"/>
      <c r="AA221" s="36"/>
      <c r="AB221" s="61"/>
      <c r="AC221" s="66"/>
      <c r="AD221" s="67"/>
      <c r="AE221" s="52" t="s">
        <v>1282</v>
      </c>
      <c r="AF221" s="52"/>
      <c r="AG221" s="52"/>
      <c r="AH221" s="52"/>
      <c r="AI221" s="52"/>
      <c r="AJ221" s="300">
        <f>$AJ$8</f>
        <v>0.5</v>
      </c>
      <c r="AK221" s="298"/>
      <c r="AL221" s="55" t="s">
        <v>938</v>
      </c>
      <c r="AM221" s="55"/>
      <c r="AN221" s="55"/>
      <c r="AO221" s="55"/>
      <c r="AP221" s="63"/>
      <c r="AQ221" s="58"/>
      <c r="AR221" s="59"/>
    </row>
    <row r="222" spans="1:44" ht="16.5" customHeight="1">
      <c r="A222" s="91">
        <v>11</v>
      </c>
      <c r="B222" s="91">
        <v>7211</v>
      </c>
      <c r="C222" s="92" t="s">
        <v>1542</v>
      </c>
      <c r="D222" s="324" t="s">
        <v>1543</v>
      </c>
      <c r="E222" s="47" t="s">
        <v>1544</v>
      </c>
      <c r="F222" s="48"/>
      <c r="G222" s="48"/>
      <c r="H222" s="48"/>
      <c r="I222" s="48"/>
      <c r="J222" s="48"/>
      <c r="K222" s="48"/>
      <c r="L222" s="48"/>
      <c r="M222" s="48"/>
      <c r="N222" s="48"/>
      <c r="O222" s="48"/>
      <c r="P222" s="48"/>
      <c r="Q222" s="47"/>
      <c r="R222" s="48"/>
      <c r="S222" s="48"/>
      <c r="T222" s="48"/>
      <c r="U222" s="50"/>
      <c r="V222" s="49"/>
      <c r="W222" s="80"/>
      <c r="X222" s="47"/>
      <c r="Y222" s="48"/>
      <c r="Z222" s="48"/>
      <c r="AA222" s="48"/>
      <c r="AB222" s="50"/>
      <c r="AC222" s="49"/>
      <c r="AD222" s="80"/>
      <c r="AE222" s="48"/>
      <c r="AF222" s="48"/>
      <c r="AG222" s="48"/>
      <c r="AH222" s="48"/>
      <c r="AI222" s="48"/>
      <c r="AJ222" s="16"/>
      <c r="AK222" s="16"/>
      <c r="AL222" s="48"/>
      <c r="AM222" s="48"/>
      <c r="AN222" s="48"/>
      <c r="AO222" s="48"/>
      <c r="AP222" s="51"/>
      <c r="AQ222" s="45">
        <f>ROUND(K223,0)</f>
        <v>229</v>
      </c>
      <c r="AR222" s="46"/>
    </row>
    <row r="223" spans="1:44" ht="16.5" customHeight="1">
      <c r="A223" s="39">
        <v>11</v>
      </c>
      <c r="B223" s="39">
        <v>7212</v>
      </c>
      <c r="C223" s="41" t="s">
        <v>1545</v>
      </c>
      <c r="D223" s="324"/>
      <c r="E223" s="47"/>
      <c r="F223" s="48"/>
      <c r="G223" s="48"/>
      <c r="H223" s="48"/>
      <c r="I223" s="48"/>
      <c r="J223" s="48"/>
      <c r="K223" s="299">
        <v>229</v>
      </c>
      <c r="L223" s="299"/>
      <c r="M223" s="48" t="s">
        <v>1278</v>
      </c>
      <c r="N223" s="48"/>
      <c r="O223" s="48"/>
      <c r="P223" s="48"/>
      <c r="Q223" s="47"/>
      <c r="R223" s="48"/>
      <c r="S223" s="48"/>
      <c r="T223" s="48"/>
      <c r="U223" s="50"/>
      <c r="V223" s="49"/>
      <c r="W223" s="80"/>
      <c r="X223" s="47"/>
      <c r="Y223" s="48"/>
      <c r="Z223" s="48"/>
      <c r="AA223" s="48"/>
      <c r="AB223" s="50"/>
      <c r="AC223" s="49"/>
      <c r="AD223" s="80"/>
      <c r="AE223" s="52" t="s">
        <v>1279</v>
      </c>
      <c r="AF223" s="52"/>
      <c r="AG223" s="52"/>
      <c r="AH223" s="52"/>
      <c r="AI223" s="52"/>
      <c r="AJ223" s="300">
        <f>$AJ$7</f>
        <v>0.25</v>
      </c>
      <c r="AK223" s="298"/>
      <c r="AL223" s="55" t="s">
        <v>1280</v>
      </c>
      <c r="AM223" s="55"/>
      <c r="AN223" s="55"/>
      <c r="AO223" s="55"/>
      <c r="AP223" s="63"/>
      <c r="AQ223" s="58">
        <f>ROUND(K223*(1+AJ223),0)</f>
        <v>286</v>
      </c>
      <c r="AR223" s="59"/>
    </row>
    <row r="224" spans="1:44" ht="16.5" customHeight="1">
      <c r="A224" s="39">
        <v>11</v>
      </c>
      <c r="B224" s="39">
        <v>7213</v>
      </c>
      <c r="C224" s="41" t="s">
        <v>1546</v>
      </c>
      <c r="D224" s="324"/>
      <c r="E224" s="47"/>
      <c r="F224" s="48"/>
      <c r="G224" s="48"/>
      <c r="H224" s="48"/>
      <c r="I224" s="48"/>
      <c r="J224" s="48"/>
      <c r="K224" s="48"/>
      <c r="L224" s="48"/>
      <c r="M224" s="48"/>
      <c r="N224" s="48"/>
      <c r="O224" s="48"/>
      <c r="P224" s="48"/>
      <c r="Q224" s="47"/>
      <c r="R224" s="48"/>
      <c r="S224" s="48"/>
      <c r="T224" s="48"/>
      <c r="U224" s="50"/>
      <c r="V224" s="49"/>
      <c r="W224" s="80"/>
      <c r="X224" s="60"/>
      <c r="Y224" s="36"/>
      <c r="Z224" s="36"/>
      <c r="AA224" s="36"/>
      <c r="AB224" s="61"/>
      <c r="AC224" s="66"/>
      <c r="AD224" s="67"/>
      <c r="AE224" s="52" t="s">
        <v>1282</v>
      </c>
      <c r="AF224" s="52"/>
      <c r="AG224" s="52"/>
      <c r="AH224" s="52"/>
      <c r="AI224" s="52"/>
      <c r="AJ224" s="300">
        <f>$AJ$8</f>
        <v>0.5</v>
      </c>
      <c r="AK224" s="298"/>
      <c r="AL224" s="55" t="s">
        <v>938</v>
      </c>
      <c r="AM224" s="55"/>
      <c r="AN224" s="55"/>
      <c r="AO224" s="55"/>
      <c r="AP224" s="63"/>
      <c r="AQ224" s="58">
        <f>ROUND(K223*(1+AJ224),0)</f>
        <v>344</v>
      </c>
      <c r="AR224" s="59"/>
    </row>
    <row r="225" spans="1:44" ht="16.5" customHeight="1">
      <c r="A225" s="39">
        <v>11</v>
      </c>
      <c r="B225" s="39">
        <v>7221</v>
      </c>
      <c r="C225" s="41" t="s">
        <v>1547</v>
      </c>
      <c r="D225" s="324"/>
      <c r="E225" s="47"/>
      <c r="F225" s="48"/>
      <c r="G225" s="48"/>
      <c r="H225" s="48"/>
      <c r="I225" s="48"/>
      <c r="J225" s="48"/>
      <c r="K225" s="48"/>
      <c r="L225" s="48"/>
      <c r="M225" s="48"/>
      <c r="N225" s="48"/>
      <c r="O225" s="48"/>
      <c r="P225" s="48"/>
      <c r="Q225" s="47"/>
      <c r="R225" s="48"/>
      <c r="S225" s="48"/>
      <c r="T225" s="48"/>
      <c r="U225" s="50"/>
      <c r="V225" s="49"/>
      <c r="W225" s="80"/>
      <c r="X225" s="47" t="s">
        <v>1284</v>
      </c>
      <c r="Y225" s="48"/>
      <c r="Z225" s="48"/>
      <c r="AA225" s="48"/>
      <c r="AB225" s="50"/>
      <c r="AC225" s="49"/>
      <c r="AD225" s="80"/>
      <c r="AE225" s="48"/>
      <c r="AF225" s="48"/>
      <c r="AG225" s="48"/>
      <c r="AH225" s="48"/>
      <c r="AI225" s="48"/>
      <c r="AJ225" s="16"/>
      <c r="AK225" s="16"/>
      <c r="AL225" s="26"/>
      <c r="AM225" s="26"/>
      <c r="AN225" s="26"/>
      <c r="AO225" s="26"/>
      <c r="AP225" s="44"/>
      <c r="AQ225" s="45">
        <f>ROUND(K223*AB226,0)</f>
        <v>458</v>
      </c>
      <c r="AR225" s="59"/>
    </row>
    <row r="226" spans="1:44" ht="16.5" customHeight="1">
      <c r="A226" s="39">
        <v>11</v>
      </c>
      <c r="B226" s="39">
        <v>7222</v>
      </c>
      <c r="C226" s="41" t="s">
        <v>1548</v>
      </c>
      <c r="D226" s="324"/>
      <c r="E226" s="47"/>
      <c r="F226" s="48"/>
      <c r="G226" s="48"/>
      <c r="H226" s="48"/>
      <c r="I226" s="48"/>
      <c r="J226" s="48"/>
      <c r="K226" s="48"/>
      <c r="L226" s="48"/>
      <c r="M226" s="48"/>
      <c r="N226" s="48"/>
      <c r="O226" s="48"/>
      <c r="P226" s="48"/>
      <c r="Q226" s="47"/>
      <c r="R226" s="48"/>
      <c r="S226" s="48"/>
      <c r="T226" s="48"/>
      <c r="U226" s="50"/>
      <c r="V226" s="49"/>
      <c r="W226" s="80"/>
      <c r="X226" s="47"/>
      <c r="Y226" s="48"/>
      <c r="Z226" s="30"/>
      <c r="AA226" s="50" t="s">
        <v>893</v>
      </c>
      <c r="AB226" s="313">
        <f>$AB$10</f>
        <v>2</v>
      </c>
      <c r="AC226" s="299"/>
      <c r="AD226" s="65"/>
      <c r="AE226" s="52" t="s">
        <v>1279</v>
      </c>
      <c r="AF226" s="52"/>
      <c r="AG226" s="52"/>
      <c r="AH226" s="52"/>
      <c r="AI226" s="52"/>
      <c r="AJ226" s="300">
        <f>$AJ$7</f>
        <v>0.25</v>
      </c>
      <c r="AK226" s="298"/>
      <c r="AL226" s="55" t="s">
        <v>756</v>
      </c>
      <c r="AM226" s="55"/>
      <c r="AN226" s="55"/>
      <c r="AO226" s="55"/>
      <c r="AP226" s="63"/>
      <c r="AQ226" s="58">
        <f>ROUND(ROUND(K223*AB226,0)*(1+AJ226),0)</f>
        <v>573</v>
      </c>
      <c r="AR226" s="59"/>
    </row>
    <row r="227" spans="1:44" ht="16.5" customHeight="1">
      <c r="A227" s="39">
        <v>11</v>
      </c>
      <c r="B227" s="39">
        <v>7223</v>
      </c>
      <c r="C227" s="41" t="s">
        <v>1549</v>
      </c>
      <c r="D227" s="324"/>
      <c r="E227" s="60"/>
      <c r="F227" s="36"/>
      <c r="G227" s="36"/>
      <c r="H227" s="36"/>
      <c r="I227" s="36"/>
      <c r="J227" s="36"/>
      <c r="K227" s="36"/>
      <c r="L227" s="36"/>
      <c r="M227" s="36"/>
      <c r="N227" s="36"/>
      <c r="O227" s="36"/>
      <c r="P227" s="62"/>
      <c r="Q227" s="60"/>
      <c r="R227" s="36"/>
      <c r="S227" s="36"/>
      <c r="T227" s="36"/>
      <c r="U227" s="61"/>
      <c r="V227" s="66"/>
      <c r="W227" s="67"/>
      <c r="X227" s="60"/>
      <c r="Y227" s="36"/>
      <c r="Z227" s="36"/>
      <c r="AA227" s="36"/>
      <c r="AB227" s="61"/>
      <c r="AC227" s="66"/>
      <c r="AD227" s="67"/>
      <c r="AE227" s="52" t="s">
        <v>1282</v>
      </c>
      <c r="AF227" s="52"/>
      <c r="AG227" s="52"/>
      <c r="AH227" s="52"/>
      <c r="AI227" s="52"/>
      <c r="AJ227" s="300">
        <f>$AJ$8</f>
        <v>0.5</v>
      </c>
      <c r="AK227" s="298"/>
      <c r="AL227" s="55" t="s">
        <v>938</v>
      </c>
      <c r="AM227" s="55"/>
      <c r="AN227" s="55"/>
      <c r="AO227" s="55"/>
      <c r="AP227" s="63"/>
      <c r="AQ227" s="58">
        <f>ROUND(ROUND(K223*AB226,0)*(1+AJ227),0)</f>
        <v>687</v>
      </c>
      <c r="AR227" s="59"/>
    </row>
    <row r="228" spans="1:44" ht="16.5" customHeight="1">
      <c r="A228" s="39">
        <v>11</v>
      </c>
      <c r="B228" s="39">
        <v>7311</v>
      </c>
      <c r="C228" s="41" t="s">
        <v>1550</v>
      </c>
      <c r="D228" s="324"/>
      <c r="E228" s="47" t="s">
        <v>1551</v>
      </c>
      <c r="F228" s="48"/>
      <c r="G228" s="48"/>
      <c r="H228" s="48"/>
      <c r="I228" s="48"/>
      <c r="J228" s="48"/>
      <c r="K228" s="48"/>
      <c r="L228" s="48"/>
      <c r="M228" s="48"/>
      <c r="N228" s="48"/>
      <c r="O228" s="48"/>
      <c r="P228" s="48"/>
      <c r="Q228" s="42"/>
      <c r="R228" s="48"/>
      <c r="S228" s="48"/>
      <c r="T228" s="48"/>
      <c r="U228" s="50"/>
      <c r="V228" s="49"/>
      <c r="W228" s="80"/>
      <c r="X228" s="42"/>
      <c r="Y228" s="26"/>
      <c r="Z228" s="26"/>
      <c r="AA228" s="26"/>
      <c r="AB228" s="43"/>
      <c r="AC228" s="78"/>
      <c r="AD228" s="79"/>
      <c r="AE228" s="48"/>
      <c r="AF228" s="48"/>
      <c r="AG228" s="48"/>
      <c r="AH228" s="48"/>
      <c r="AI228" s="48"/>
      <c r="AJ228" s="16"/>
      <c r="AK228" s="16"/>
      <c r="AL228" s="26"/>
      <c r="AM228" s="26"/>
      <c r="AN228" s="26"/>
      <c r="AO228" s="26"/>
      <c r="AP228" s="44"/>
      <c r="AQ228" s="45">
        <f>ROUND(K229,0)</f>
        <v>291</v>
      </c>
      <c r="AR228" s="59"/>
    </row>
    <row r="229" spans="1:44" ht="16.5" customHeight="1">
      <c r="A229" s="39">
        <v>11</v>
      </c>
      <c r="B229" s="39">
        <v>7312</v>
      </c>
      <c r="C229" s="41" t="s">
        <v>1552</v>
      </c>
      <c r="D229" s="324"/>
      <c r="E229" s="86"/>
      <c r="F229" s="48"/>
      <c r="G229" s="48"/>
      <c r="H229" s="48"/>
      <c r="I229" s="48"/>
      <c r="J229" s="48"/>
      <c r="K229" s="299">
        <v>291</v>
      </c>
      <c r="L229" s="299"/>
      <c r="M229" s="48" t="s">
        <v>1278</v>
      </c>
      <c r="N229" s="48"/>
      <c r="O229" s="48"/>
      <c r="P229" s="48"/>
      <c r="Q229" s="47"/>
      <c r="R229" s="48"/>
      <c r="S229" s="48"/>
      <c r="T229" s="48"/>
      <c r="U229" s="50"/>
      <c r="V229" s="49"/>
      <c r="W229" s="80"/>
      <c r="X229" s="47"/>
      <c r="Y229" s="48"/>
      <c r="Z229" s="48"/>
      <c r="AA229" s="48"/>
      <c r="AB229" s="50"/>
      <c r="AC229" s="49"/>
      <c r="AD229" s="80"/>
      <c r="AE229" s="52" t="s">
        <v>1279</v>
      </c>
      <c r="AF229" s="52"/>
      <c r="AG229" s="52"/>
      <c r="AH229" s="52"/>
      <c r="AI229" s="52"/>
      <c r="AJ229" s="300">
        <f>$AJ$7</f>
        <v>0.25</v>
      </c>
      <c r="AK229" s="298"/>
      <c r="AL229" s="55" t="s">
        <v>1280</v>
      </c>
      <c r="AM229" s="55"/>
      <c r="AN229" s="55"/>
      <c r="AO229" s="55"/>
      <c r="AP229" s="63"/>
      <c r="AQ229" s="58">
        <f>ROUND(K229*(1+AJ229),0)</f>
        <v>364</v>
      </c>
      <c r="AR229" s="59"/>
    </row>
    <row r="230" spans="1:44" ht="16.5" customHeight="1">
      <c r="A230" s="39">
        <v>11</v>
      </c>
      <c r="B230" s="39">
        <v>7313</v>
      </c>
      <c r="C230" s="41" t="s">
        <v>1553</v>
      </c>
      <c r="D230" s="48"/>
      <c r="E230" s="86"/>
      <c r="F230" s="48"/>
      <c r="G230" s="48"/>
      <c r="H230" s="48"/>
      <c r="I230" s="48"/>
      <c r="J230" s="48"/>
      <c r="K230" s="48"/>
      <c r="L230" s="48"/>
      <c r="M230" s="48"/>
      <c r="N230" s="48"/>
      <c r="O230" s="48"/>
      <c r="P230" s="48"/>
      <c r="Q230" s="47"/>
      <c r="R230" s="48"/>
      <c r="S230" s="48"/>
      <c r="T230" s="48"/>
      <c r="U230" s="50"/>
      <c r="V230" s="49"/>
      <c r="W230" s="80"/>
      <c r="X230" s="60"/>
      <c r="Y230" s="36"/>
      <c r="Z230" s="36"/>
      <c r="AA230" s="36"/>
      <c r="AB230" s="61"/>
      <c r="AC230" s="66"/>
      <c r="AD230" s="67"/>
      <c r="AE230" s="52" t="s">
        <v>1282</v>
      </c>
      <c r="AF230" s="52"/>
      <c r="AG230" s="52"/>
      <c r="AH230" s="52"/>
      <c r="AI230" s="52"/>
      <c r="AJ230" s="300">
        <f>$AJ$8</f>
        <v>0.5</v>
      </c>
      <c r="AK230" s="298"/>
      <c r="AL230" s="55" t="s">
        <v>938</v>
      </c>
      <c r="AM230" s="55"/>
      <c r="AN230" s="55"/>
      <c r="AO230" s="55"/>
      <c r="AP230" s="63"/>
      <c r="AQ230" s="58">
        <f>ROUND(K229*(1+AJ230),0)</f>
        <v>437</v>
      </c>
      <c r="AR230" s="59"/>
    </row>
    <row r="231" spans="1:44" ht="16.5" customHeight="1">
      <c r="A231" s="39">
        <v>11</v>
      </c>
      <c r="B231" s="39">
        <v>7321</v>
      </c>
      <c r="C231" s="41" t="s">
        <v>1554</v>
      </c>
      <c r="D231" s="48"/>
      <c r="E231" s="86"/>
      <c r="F231" s="48"/>
      <c r="G231" s="48"/>
      <c r="H231" s="48"/>
      <c r="I231" s="48"/>
      <c r="J231" s="48"/>
      <c r="K231" s="48"/>
      <c r="L231" s="48"/>
      <c r="M231" s="48"/>
      <c r="N231" s="48"/>
      <c r="O231" s="48"/>
      <c r="P231" s="48"/>
      <c r="Q231" s="47"/>
      <c r="R231" s="48"/>
      <c r="S231" s="48"/>
      <c r="T231" s="48"/>
      <c r="U231" s="50"/>
      <c r="V231" s="49"/>
      <c r="W231" s="80"/>
      <c r="X231" s="47" t="s">
        <v>1284</v>
      </c>
      <c r="Y231" s="48"/>
      <c r="Z231" s="48"/>
      <c r="AA231" s="48"/>
      <c r="AB231" s="50"/>
      <c r="AC231" s="49"/>
      <c r="AD231" s="80"/>
      <c r="AE231" s="48"/>
      <c r="AF231" s="48"/>
      <c r="AG231" s="48"/>
      <c r="AH231" s="48"/>
      <c r="AI231" s="48"/>
      <c r="AJ231" s="16"/>
      <c r="AK231" s="16"/>
      <c r="AL231" s="26"/>
      <c r="AM231" s="26"/>
      <c r="AN231" s="26"/>
      <c r="AO231" s="26"/>
      <c r="AP231" s="44"/>
      <c r="AQ231" s="45">
        <f>ROUND(K229*AB232,0)</f>
        <v>582</v>
      </c>
      <c r="AR231" s="59"/>
    </row>
    <row r="232" spans="1:44" ht="16.5" customHeight="1">
      <c r="A232" s="39">
        <v>11</v>
      </c>
      <c r="B232" s="39">
        <v>7322</v>
      </c>
      <c r="C232" s="41" t="s">
        <v>1555</v>
      </c>
      <c r="D232" s="48"/>
      <c r="E232" s="86"/>
      <c r="F232" s="48"/>
      <c r="G232" s="48"/>
      <c r="H232" s="48"/>
      <c r="I232" s="48"/>
      <c r="J232" s="48"/>
      <c r="K232" s="48"/>
      <c r="L232" s="48"/>
      <c r="M232" s="48"/>
      <c r="N232" s="48"/>
      <c r="O232" s="48"/>
      <c r="P232" s="48"/>
      <c r="Q232" s="47"/>
      <c r="R232" s="48"/>
      <c r="S232" s="48"/>
      <c r="T232" s="48"/>
      <c r="U232" s="50"/>
      <c r="V232" s="49"/>
      <c r="W232" s="80"/>
      <c r="X232" s="47"/>
      <c r="Y232" s="48"/>
      <c r="Z232" s="30"/>
      <c r="AA232" s="50" t="s">
        <v>893</v>
      </c>
      <c r="AB232" s="313">
        <f>$AB$10</f>
        <v>2</v>
      </c>
      <c r="AC232" s="299"/>
      <c r="AD232" s="65"/>
      <c r="AE232" s="52" t="s">
        <v>1279</v>
      </c>
      <c r="AF232" s="52"/>
      <c r="AG232" s="52"/>
      <c r="AH232" s="52"/>
      <c r="AI232" s="52"/>
      <c r="AJ232" s="300">
        <f>$AJ$7</f>
        <v>0.25</v>
      </c>
      <c r="AK232" s="298"/>
      <c r="AL232" s="55" t="s">
        <v>756</v>
      </c>
      <c r="AM232" s="55"/>
      <c r="AN232" s="55"/>
      <c r="AO232" s="55"/>
      <c r="AP232" s="63"/>
      <c r="AQ232" s="58">
        <f>ROUND(ROUND(K229*AB232,0)*(1+AJ232),0)</f>
        <v>728</v>
      </c>
      <c r="AR232" s="59"/>
    </row>
    <row r="233" spans="1:44" ht="16.5" customHeight="1">
      <c r="A233" s="39">
        <v>11</v>
      </c>
      <c r="B233" s="39">
        <v>7323</v>
      </c>
      <c r="C233" s="41" t="s">
        <v>1556</v>
      </c>
      <c r="D233" s="48"/>
      <c r="E233" s="86"/>
      <c r="F233" s="48"/>
      <c r="G233" s="48"/>
      <c r="H233" s="48"/>
      <c r="I233" s="48"/>
      <c r="J233" s="48"/>
      <c r="K233" s="48"/>
      <c r="L233" s="48"/>
      <c r="M233" s="48"/>
      <c r="N233" s="48"/>
      <c r="O233" s="48"/>
      <c r="P233" s="48"/>
      <c r="Q233" s="60"/>
      <c r="R233" s="36"/>
      <c r="S233" s="36"/>
      <c r="T233" s="36"/>
      <c r="U233" s="61"/>
      <c r="V233" s="66"/>
      <c r="W233" s="67"/>
      <c r="X233" s="60"/>
      <c r="Y233" s="36"/>
      <c r="Z233" s="36"/>
      <c r="AA233" s="36"/>
      <c r="AB233" s="61"/>
      <c r="AC233" s="66"/>
      <c r="AD233" s="67"/>
      <c r="AE233" s="52" t="s">
        <v>1282</v>
      </c>
      <c r="AF233" s="52"/>
      <c r="AG233" s="52"/>
      <c r="AH233" s="52"/>
      <c r="AI233" s="52"/>
      <c r="AJ233" s="300">
        <f>$AJ$8</f>
        <v>0.5</v>
      </c>
      <c r="AK233" s="298"/>
      <c r="AL233" s="55" t="s">
        <v>938</v>
      </c>
      <c r="AM233" s="55"/>
      <c r="AN233" s="55"/>
      <c r="AO233" s="55"/>
      <c r="AP233" s="63"/>
      <c r="AQ233" s="58">
        <f>ROUND(ROUND(K229*AB232,0)*(1+AJ233),0)</f>
        <v>873</v>
      </c>
      <c r="AR233" s="59"/>
    </row>
    <row r="234" spans="1:44" ht="16.5" customHeight="1">
      <c r="A234" s="39">
        <v>11</v>
      </c>
      <c r="B234" s="40">
        <v>8111</v>
      </c>
      <c r="C234" s="41" t="s">
        <v>1557</v>
      </c>
      <c r="D234" s="290" t="s">
        <v>1558</v>
      </c>
      <c r="E234" s="291"/>
      <c r="F234" s="291"/>
      <c r="G234" s="26"/>
      <c r="H234" s="26"/>
      <c r="I234" s="26"/>
      <c r="J234" s="26"/>
      <c r="K234" s="26"/>
      <c r="L234" s="26"/>
      <c r="M234" s="26"/>
      <c r="N234" s="26"/>
      <c r="O234" s="26"/>
      <c r="P234" s="26"/>
      <c r="Q234" s="42"/>
      <c r="R234" s="26"/>
      <c r="S234" s="26"/>
      <c r="T234" s="26"/>
      <c r="U234" s="43"/>
      <c r="V234" s="78"/>
      <c r="W234" s="27"/>
      <c r="X234" s="26"/>
      <c r="Y234" s="26"/>
      <c r="Z234" s="26"/>
      <c r="AA234" s="26"/>
      <c r="AB234" s="43"/>
      <c r="AC234" s="78"/>
      <c r="AD234" s="79"/>
      <c r="AE234" s="26"/>
      <c r="AF234" s="26"/>
      <c r="AG234" s="26"/>
      <c r="AH234" s="26"/>
      <c r="AI234" s="26"/>
      <c r="AJ234" s="27"/>
      <c r="AK234" s="27"/>
      <c r="AL234" s="26"/>
      <c r="AM234" s="26"/>
      <c r="AN234" s="26"/>
      <c r="AO234" s="26"/>
      <c r="AP234" s="44"/>
      <c r="AQ234" s="45">
        <f>ROUND(K235,0)</f>
        <v>100</v>
      </c>
      <c r="AR234" s="46"/>
    </row>
    <row r="235" spans="1:44" ht="16.5" customHeight="1">
      <c r="A235" s="39">
        <v>11</v>
      </c>
      <c r="B235" s="39">
        <v>8112</v>
      </c>
      <c r="C235" s="41" t="s">
        <v>1559</v>
      </c>
      <c r="D235" s="292"/>
      <c r="E235" s="293"/>
      <c r="F235" s="293"/>
      <c r="G235" s="48"/>
      <c r="H235" s="48"/>
      <c r="I235" s="48"/>
      <c r="J235" s="48"/>
      <c r="K235" s="299">
        <v>100</v>
      </c>
      <c r="L235" s="299"/>
      <c r="M235" s="48" t="s">
        <v>1278</v>
      </c>
      <c r="N235" s="48"/>
      <c r="O235" s="48"/>
      <c r="P235" s="48"/>
      <c r="Q235" s="47"/>
      <c r="R235" s="48"/>
      <c r="S235" s="48"/>
      <c r="T235" s="48"/>
      <c r="U235" s="50"/>
      <c r="V235" s="49"/>
      <c r="W235" s="16"/>
      <c r="X235" s="48"/>
      <c r="Y235" s="48"/>
      <c r="Z235" s="48"/>
      <c r="AA235" s="48"/>
      <c r="AB235" s="50"/>
      <c r="AC235" s="49"/>
      <c r="AD235" s="80"/>
      <c r="AE235" s="52" t="s">
        <v>1279</v>
      </c>
      <c r="AF235" s="52"/>
      <c r="AG235" s="52"/>
      <c r="AH235" s="52"/>
      <c r="AI235" s="52"/>
      <c r="AJ235" s="300">
        <f>$AJ$7</f>
        <v>0.25</v>
      </c>
      <c r="AK235" s="298"/>
      <c r="AL235" s="55" t="s">
        <v>951</v>
      </c>
      <c r="AM235" s="55"/>
      <c r="AN235" s="55"/>
      <c r="AO235" s="55"/>
      <c r="AP235" s="63"/>
      <c r="AQ235" s="58">
        <f>ROUND(K235*(1+AJ235),0)</f>
        <v>125</v>
      </c>
      <c r="AR235" s="59"/>
    </row>
    <row r="236" spans="1:44" ht="16.5" customHeight="1">
      <c r="A236" s="39">
        <v>11</v>
      </c>
      <c r="B236" s="39">
        <v>8113</v>
      </c>
      <c r="C236" s="41" t="s">
        <v>1560</v>
      </c>
      <c r="D236" s="294"/>
      <c r="E236" s="295"/>
      <c r="F236" s="295"/>
      <c r="G236" s="48"/>
      <c r="H236" s="48"/>
      <c r="I236" s="48"/>
      <c r="J236" s="48"/>
      <c r="K236" s="48"/>
      <c r="L236" s="48"/>
      <c r="M236" s="48"/>
      <c r="N236" s="48"/>
      <c r="O236" s="48"/>
      <c r="P236" s="48"/>
      <c r="Q236" s="47"/>
      <c r="R236" s="48"/>
      <c r="S236" s="48"/>
      <c r="T236" s="48"/>
      <c r="U236" s="50"/>
      <c r="V236" s="49"/>
      <c r="W236" s="16"/>
      <c r="X236" s="36"/>
      <c r="Y236" s="36"/>
      <c r="Z236" s="36"/>
      <c r="AA236" s="36"/>
      <c r="AB236" s="61"/>
      <c r="AC236" s="66"/>
      <c r="AD236" s="67"/>
      <c r="AE236" s="52" t="s">
        <v>1282</v>
      </c>
      <c r="AF236" s="52"/>
      <c r="AG236" s="52"/>
      <c r="AH236" s="52"/>
      <c r="AI236" s="52"/>
      <c r="AJ236" s="300">
        <f>$AJ$8</f>
        <v>0.5</v>
      </c>
      <c r="AK236" s="298"/>
      <c r="AL236" s="55" t="s">
        <v>938</v>
      </c>
      <c r="AM236" s="55"/>
      <c r="AN236" s="55"/>
      <c r="AO236" s="55"/>
      <c r="AP236" s="63"/>
      <c r="AQ236" s="58">
        <f>ROUND(K235*(1+AJ236),0)</f>
        <v>150</v>
      </c>
      <c r="AR236" s="59"/>
    </row>
    <row r="237" spans="1:44" ht="16.5" customHeight="1">
      <c r="A237" s="39">
        <v>11</v>
      </c>
      <c r="B237" s="39">
        <v>8000</v>
      </c>
      <c r="C237" s="41" t="s">
        <v>1561</v>
      </c>
      <c r="D237" s="52"/>
      <c r="E237" s="52" t="s">
        <v>1561</v>
      </c>
      <c r="F237" s="52"/>
      <c r="G237" s="52"/>
      <c r="H237" s="52"/>
      <c r="I237" s="52"/>
      <c r="J237" s="52"/>
      <c r="K237" s="52"/>
      <c r="L237" s="52"/>
      <c r="M237" s="52"/>
      <c r="N237" s="52"/>
      <c r="O237" s="52"/>
      <c r="P237" s="52"/>
      <c r="Q237" s="52"/>
      <c r="R237" s="52"/>
      <c r="S237" s="52"/>
      <c r="T237" s="52"/>
      <c r="U237" s="56"/>
      <c r="V237" s="56"/>
      <c r="W237" s="52"/>
      <c r="X237" s="101"/>
      <c r="Y237" s="101"/>
      <c r="Z237" s="101"/>
      <c r="AA237" s="101"/>
      <c r="AB237" s="101"/>
      <c r="AC237" s="101"/>
      <c r="AD237" s="101"/>
      <c r="AE237" s="101"/>
      <c r="AF237" s="52"/>
      <c r="AG237" s="52"/>
      <c r="AH237" s="52"/>
      <c r="AI237" s="56" t="s">
        <v>1562</v>
      </c>
      <c r="AJ237" s="296">
        <v>0.15</v>
      </c>
      <c r="AK237" s="297"/>
      <c r="AL237" s="52" t="s">
        <v>1563</v>
      </c>
      <c r="AM237" s="52"/>
      <c r="AN237" s="52"/>
      <c r="AO237" s="52"/>
      <c r="AP237" s="104"/>
      <c r="AQ237" s="105"/>
      <c r="AR237" s="46"/>
    </row>
    <row r="238" spans="1:44" ht="16.5" customHeight="1">
      <c r="A238" s="39">
        <v>11</v>
      </c>
      <c r="B238" s="39">
        <v>8100</v>
      </c>
      <c r="C238" s="41" t="s">
        <v>1564</v>
      </c>
      <c r="D238" s="52"/>
      <c r="E238" s="52" t="s">
        <v>1565</v>
      </c>
      <c r="F238" s="52"/>
      <c r="G238" s="52"/>
      <c r="H238" s="52"/>
      <c r="I238" s="52"/>
      <c r="J238" s="52"/>
      <c r="K238" s="52"/>
      <c r="L238" s="52"/>
      <c r="M238" s="52"/>
      <c r="N238" s="52"/>
      <c r="O238" s="52"/>
      <c r="P238" s="52"/>
      <c r="Q238" s="52"/>
      <c r="R238" s="52"/>
      <c r="S238" s="52"/>
      <c r="T238" s="52"/>
      <c r="U238" s="56"/>
      <c r="V238" s="56"/>
      <c r="W238" s="52"/>
      <c r="X238" s="101"/>
      <c r="Y238" s="101"/>
      <c r="Z238" s="101"/>
      <c r="AA238" s="101"/>
      <c r="AB238" s="101"/>
      <c r="AC238" s="101"/>
      <c r="AD238" s="101"/>
      <c r="AE238" s="101"/>
      <c r="AF238" s="52"/>
      <c r="AG238" s="52"/>
      <c r="AH238" s="52"/>
      <c r="AI238" s="56" t="s">
        <v>1562</v>
      </c>
      <c r="AJ238" s="296">
        <v>0.1</v>
      </c>
      <c r="AK238" s="297"/>
      <c r="AL238" s="52" t="s">
        <v>1563</v>
      </c>
      <c r="AM238" s="52"/>
      <c r="AN238" s="52"/>
      <c r="AO238" s="52"/>
      <c r="AP238" s="104"/>
      <c r="AQ238" s="105"/>
      <c r="AR238" s="46"/>
    </row>
    <row r="239" spans="1:44" ht="16.5" customHeight="1">
      <c r="A239" s="39">
        <v>11</v>
      </c>
      <c r="B239" s="39">
        <v>8110</v>
      </c>
      <c r="C239" s="41" t="s">
        <v>1566</v>
      </c>
      <c r="D239" s="52"/>
      <c r="E239" s="52" t="s">
        <v>1567</v>
      </c>
      <c r="F239" s="52"/>
      <c r="G239" s="52"/>
      <c r="H239" s="52"/>
      <c r="I239" s="52"/>
      <c r="J239" s="52"/>
      <c r="K239" s="52"/>
      <c r="L239" s="52"/>
      <c r="M239" s="52"/>
      <c r="N239" s="52"/>
      <c r="O239" s="52"/>
      <c r="P239" s="52"/>
      <c r="Q239" s="52"/>
      <c r="R239" s="52"/>
      <c r="S239" s="52"/>
      <c r="T239" s="52"/>
      <c r="U239" s="56"/>
      <c r="V239" s="56"/>
      <c r="W239" s="52"/>
      <c r="X239" s="101"/>
      <c r="Y239" s="101"/>
      <c r="Z239" s="101"/>
      <c r="AA239" s="101"/>
      <c r="AB239" s="101"/>
      <c r="AC239" s="101"/>
      <c r="AD239" s="101"/>
      <c r="AE239" s="101"/>
      <c r="AF239" s="52"/>
      <c r="AG239" s="52"/>
      <c r="AH239" s="52"/>
      <c r="AI239" s="56" t="s">
        <v>1562</v>
      </c>
      <c r="AJ239" s="296">
        <v>0.05</v>
      </c>
      <c r="AK239" s="297"/>
      <c r="AL239" s="52" t="s">
        <v>1563</v>
      </c>
      <c r="AM239" s="52"/>
      <c r="AN239" s="52"/>
      <c r="AO239" s="52"/>
      <c r="AP239" s="104"/>
      <c r="AQ239" s="105"/>
      <c r="AR239" s="46"/>
    </row>
    <row r="240" spans="1:44" ht="16.5" customHeight="1">
      <c r="A240" s="39">
        <v>11</v>
      </c>
      <c r="B240" s="39">
        <v>4000</v>
      </c>
      <c r="C240" s="41" t="s">
        <v>1568</v>
      </c>
      <c r="D240" s="52"/>
      <c r="E240" s="52" t="s">
        <v>1568</v>
      </c>
      <c r="F240" s="52"/>
      <c r="G240" s="52"/>
      <c r="H240" s="52"/>
      <c r="I240" s="52"/>
      <c r="J240" s="52"/>
      <c r="K240" s="52"/>
      <c r="L240" s="52"/>
      <c r="M240" s="52"/>
      <c r="N240" s="52"/>
      <c r="O240" s="52"/>
      <c r="P240" s="52"/>
      <c r="Q240" s="52"/>
      <c r="R240" s="52"/>
      <c r="S240" s="52"/>
      <c r="T240" s="52"/>
      <c r="U240" s="56"/>
      <c r="V240" s="56"/>
      <c r="W240" s="52"/>
      <c r="X240" s="101"/>
      <c r="Y240" s="101"/>
      <c r="Z240" s="101"/>
      <c r="AA240" s="101"/>
      <c r="AB240" s="101"/>
      <c r="AC240" s="101"/>
      <c r="AD240" s="101"/>
      <c r="AE240" s="101"/>
      <c r="AF240" s="52"/>
      <c r="AG240" s="52"/>
      <c r="AH240" s="52"/>
      <c r="AI240" s="56"/>
      <c r="AJ240" s="298">
        <v>100</v>
      </c>
      <c r="AK240" s="298"/>
      <c r="AL240" s="52" t="s">
        <v>1569</v>
      </c>
      <c r="AM240" s="52"/>
      <c r="AN240" s="52"/>
      <c r="AO240" s="52"/>
      <c r="AP240" s="104"/>
      <c r="AQ240" s="106">
        <f>AJ240</f>
        <v>100</v>
      </c>
      <c r="AR240" s="46"/>
    </row>
    <row r="241" spans="1:44" ht="16.5" customHeight="1">
      <c r="A241" s="39">
        <v>11</v>
      </c>
      <c r="B241" s="39">
        <v>4001</v>
      </c>
      <c r="C241" s="41" t="s">
        <v>1570</v>
      </c>
      <c r="D241" s="52" t="s">
        <v>952</v>
      </c>
      <c r="E241" s="52"/>
      <c r="F241" s="52"/>
      <c r="G241" s="52"/>
      <c r="H241" s="52"/>
      <c r="I241" s="52"/>
      <c r="J241" s="52"/>
      <c r="K241" s="52"/>
      <c r="L241" s="52"/>
      <c r="M241" s="52"/>
      <c r="N241" s="52"/>
      <c r="O241" s="52"/>
      <c r="P241" s="52"/>
      <c r="Q241" s="52"/>
      <c r="R241" s="52"/>
      <c r="S241" s="52"/>
      <c r="T241" s="52"/>
      <c r="U241" s="56"/>
      <c r="V241" s="56"/>
      <c r="W241" s="52"/>
      <c r="X241" s="101"/>
      <c r="Y241" s="101"/>
      <c r="Z241" s="101"/>
      <c r="AA241" s="101"/>
      <c r="AB241" s="101"/>
      <c r="AC241" s="101"/>
      <c r="AD241" s="101"/>
      <c r="AE241" s="101"/>
      <c r="AF241" s="52"/>
      <c r="AG241" s="52"/>
      <c r="AH241" s="52"/>
      <c r="AI241" s="56"/>
      <c r="AJ241" s="301">
        <v>200</v>
      </c>
      <c r="AK241" s="301"/>
      <c r="AL241" s="52" t="s">
        <v>1569</v>
      </c>
      <c r="AM241" s="52"/>
      <c r="AN241" s="52"/>
      <c r="AO241" s="52"/>
      <c r="AP241" s="104"/>
      <c r="AQ241" s="106">
        <f>AJ241</f>
        <v>200</v>
      </c>
      <c r="AR241" s="107" t="s">
        <v>1571</v>
      </c>
    </row>
  </sheetData>
  <sheetProtection/>
  <mergeCells count="294">
    <mergeCell ref="M99:N99"/>
    <mergeCell ref="M93:N93"/>
    <mergeCell ref="K79:L79"/>
    <mergeCell ref="K122:L122"/>
    <mergeCell ref="AB118:AC118"/>
    <mergeCell ref="AB124:AC124"/>
    <mergeCell ref="D6:D11"/>
    <mergeCell ref="K103:L103"/>
    <mergeCell ref="K98:L98"/>
    <mergeCell ref="M104:N104"/>
    <mergeCell ref="M80:N80"/>
    <mergeCell ref="M87:N87"/>
    <mergeCell ref="E12:I14"/>
    <mergeCell ref="F15:G15"/>
    <mergeCell ref="F65:G65"/>
    <mergeCell ref="M51:N51"/>
    <mergeCell ref="K229:L229"/>
    <mergeCell ref="K223:L223"/>
    <mergeCell ref="K175:L175"/>
    <mergeCell ref="M171:N171"/>
    <mergeCell ref="K170:L170"/>
    <mergeCell ref="M147:N147"/>
    <mergeCell ref="K194:L194"/>
    <mergeCell ref="M219:N219"/>
    <mergeCell ref="K151:L151"/>
    <mergeCell ref="M63:N63"/>
    <mergeCell ref="M15:N15"/>
    <mergeCell ref="M21:N21"/>
    <mergeCell ref="M27:N27"/>
    <mergeCell ref="M39:N39"/>
    <mergeCell ref="F60:I64"/>
    <mergeCell ref="K55:L55"/>
    <mergeCell ref="M45:N45"/>
    <mergeCell ref="K62:L62"/>
    <mergeCell ref="F39:G39"/>
    <mergeCell ref="D174:D179"/>
    <mergeCell ref="E174:E179"/>
    <mergeCell ref="F132:I135"/>
    <mergeCell ref="H161:I161"/>
    <mergeCell ref="F160:G160"/>
    <mergeCell ref="D150:D155"/>
    <mergeCell ref="E150:E155"/>
    <mergeCell ref="H137:I137"/>
    <mergeCell ref="D126:D131"/>
    <mergeCell ref="F156:I159"/>
    <mergeCell ref="AJ157:AK157"/>
    <mergeCell ref="AJ158:AK158"/>
    <mergeCell ref="M159:N159"/>
    <mergeCell ref="M128:N128"/>
    <mergeCell ref="AJ148:AK148"/>
    <mergeCell ref="K146:L146"/>
    <mergeCell ref="AJ149:AK149"/>
    <mergeCell ref="AJ146:AK146"/>
    <mergeCell ref="AJ128:AK128"/>
    <mergeCell ref="AJ127:AK127"/>
    <mergeCell ref="AJ130:AK130"/>
    <mergeCell ref="AJ131:AK131"/>
    <mergeCell ref="AJ145:AK145"/>
    <mergeCell ref="AJ137:AK137"/>
    <mergeCell ref="AJ136:AK136"/>
    <mergeCell ref="AJ133:AK133"/>
    <mergeCell ref="AJ134:AK134"/>
    <mergeCell ref="AJ118:AK118"/>
    <mergeCell ref="AJ106:AK106"/>
    <mergeCell ref="AJ104:AK104"/>
    <mergeCell ref="AJ103:AK103"/>
    <mergeCell ref="AJ115:AK115"/>
    <mergeCell ref="AJ110:AK110"/>
    <mergeCell ref="AJ113:AK113"/>
    <mergeCell ref="AJ109:AK109"/>
    <mergeCell ref="AJ65:AK65"/>
    <mergeCell ref="AJ67:AK67"/>
    <mergeCell ref="AJ68:AK68"/>
    <mergeCell ref="AB46:AC46"/>
    <mergeCell ref="AB52:AC52"/>
    <mergeCell ref="AJ125:AK125"/>
    <mergeCell ref="AJ122:AK122"/>
    <mergeCell ref="AJ112:AK112"/>
    <mergeCell ref="AJ70:AK70"/>
    <mergeCell ref="AJ71:AK71"/>
    <mergeCell ref="AJ73:AK73"/>
    <mergeCell ref="AJ124:AK124"/>
    <mergeCell ref="AJ121:AK121"/>
    <mergeCell ref="AJ107:AK107"/>
    <mergeCell ref="AJ119:AK119"/>
    <mergeCell ref="F88:G88"/>
    <mergeCell ref="F84:I87"/>
    <mergeCell ref="M75:N75"/>
    <mergeCell ref="K74:L74"/>
    <mergeCell ref="AJ95:AK95"/>
    <mergeCell ref="M69:N69"/>
    <mergeCell ref="K68:L68"/>
    <mergeCell ref="D222:D229"/>
    <mergeCell ref="AJ224:AK224"/>
    <mergeCell ref="AJ91:AK91"/>
    <mergeCell ref="AJ116:AK116"/>
    <mergeCell ref="E126:E131"/>
    <mergeCell ref="AJ94:AK94"/>
    <mergeCell ref="AJ97:AK97"/>
    <mergeCell ref="AJ98:AK98"/>
    <mergeCell ref="AJ101:AK101"/>
    <mergeCell ref="D30:D35"/>
    <mergeCell ref="D54:D59"/>
    <mergeCell ref="E102:E107"/>
    <mergeCell ref="E36:I38"/>
    <mergeCell ref="H89:I89"/>
    <mergeCell ref="E54:E59"/>
    <mergeCell ref="D78:D83"/>
    <mergeCell ref="E78:E83"/>
    <mergeCell ref="D102:D107"/>
    <mergeCell ref="AJ44:AK44"/>
    <mergeCell ref="AJ56:AK56"/>
    <mergeCell ref="AJ47:AK47"/>
    <mergeCell ref="AJ55:AK55"/>
    <mergeCell ref="AJ46:AK46"/>
    <mergeCell ref="AJ49:AK49"/>
    <mergeCell ref="AJ50:AK50"/>
    <mergeCell ref="AJ53:AK53"/>
    <mergeCell ref="AJ52:AK52"/>
    <mergeCell ref="AJ7:AK7"/>
    <mergeCell ref="AJ8:AK8"/>
    <mergeCell ref="AJ10:AK10"/>
    <mergeCell ref="AJ11:AK11"/>
    <mergeCell ref="AJ32:AK32"/>
    <mergeCell ref="AJ40:AK40"/>
    <mergeCell ref="AJ38:AK38"/>
    <mergeCell ref="AJ34:AK34"/>
    <mergeCell ref="AJ37:AK37"/>
    <mergeCell ref="AJ25:AK25"/>
    <mergeCell ref="AB10:AC10"/>
    <mergeCell ref="AB16:AC16"/>
    <mergeCell ref="AJ14:AK14"/>
    <mergeCell ref="AJ23:AK23"/>
    <mergeCell ref="AJ19:AK19"/>
    <mergeCell ref="AJ13:AK13"/>
    <mergeCell ref="AJ16:AK16"/>
    <mergeCell ref="AJ17:AK17"/>
    <mergeCell ref="AJ22:AK22"/>
    <mergeCell ref="AB22:AC22"/>
    <mergeCell ref="AJ26:AK26"/>
    <mergeCell ref="AB64:AC64"/>
    <mergeCell ref="AB58:AC58"/>
    <mergeCell ref="AJ64:AK64"/>
    <mergeCell ref="AJ58:AK58"/>
    <mergeCell ref="AJ61:AK61"/>
    <mergeCell ref="AJ62:AK62"/>
    <mergeCell ref="AJ59:AK59"/>
    <mergeCell ref="AJ43:AK43"/>
    <mergeCell ref="AJ31:AK31"/>
    <mergeCell ref="K7:L7"/>
    <mergeCell ref="AJ20:AK20"/>
    <mergeCell ref="AB28:AC28"/>
    <mergeCell ref="AJ41:AK41"/>
    <mergeCell ref="AB40:AC40"/>
    <mergeCell ref="K31:L31"/>
    <mergeCell ref="AJ35:AK35"/>
    <mergeCell ref="AB34:AC34"/>
    <mergeCell ref="AJ28:AK28"/>
    <mergeCell ref="AJ29:AK29"/>
    <mergeCell ref="AJ230:AK230"/>
    <mergeCell ref="AJ74:AK74"/>
    <mergeCell ref="AJ232:AK232"/>
    <mergeCell ref="AJ85:AK85"/>
    <mergeCell ref="AJ83:AK83"/>
    <mergeCell ref="AJ100:AK100"/>
    <mergeCell ref="AJ226:AK226"/>
    <mergeCell ref="AJ227:AK227"/>
    <mergeCell ref="AJ229:AK229"/>
    <mergeCell ref="AJ77:AK77"/>
    <mergeCell ref="AJ233:AK233"/>
    <mergeCell ref="AJ223:AK223"/>
    <mergeCell ref="AJ80:AK80"/>
    <mergeCell ref="AJ82:AK82"/>
    <mergeCell ref="AJ142:AK142"/>
    <mergeCell ref="AJ139:AK139"/>
    <mergeCell ref="AJ143:AK143"/>
    <mergeCell ref="AJ140:AK140"/>
    <mergeCell ref="AJ151:AK151"/>
    <mergeCell ref="AJ152:AK152"/>
    <mergeCell ref="AJ76:AK76"/>
    <mergeCell ref="AJ79:AK79"/>
    <mergeCell ref="AJ88:AK88"/>
    <mergeCell ref="AJ92:AK92"/>
    <mergeCell ref="AJ89:AK89"/>
    <mergeCell ref="AJ86:AK86"/>
    <mergeCell ref="AJ166:AK166"/>
    <mergeCell ref="AJ169:AK169"/>
    <mergeCell ref="AJ154:AK154"/>
    <mergeCell ref="AJ155:AK155"/>
    <mergeCell ref="AJ170:AK170"/>
    <mergeCell ref="AJ172:AK172"/>
    <mergeCell ref="AJ160:AK160"/>
    <mergeCell ref="AJ161:AK161"/>
    <mergeCell ref="AJ181:AK181"/>
    <mergeCell ref="AJ182:AK182"/>
    <mergeCell ref="AJ184:AK184"/>
    <mergeCell ref="AJ185:AK185"/>
    <mergeCell ref="AB184:AC184"/>
    <mergeCell ref="AJ178:AK178"/>
    <mergeCell ref="AJ179:AK179"/>
    <mergeCell ref="AB130:AC130"/>
    <mergeCell ref="AB136:AC136"/>
    <mergeCell ref="AB154:AC154"/>
    <mergeCell ref="AB142:AC142"/>
    <mergeCell ref="AJ176:AK176"/>
    <mergeCell ref="AJ175:AK175"/>
    <mergeCell ref="AJ173:AK173"/>
    <mergeCell ref="AJ163:AK163"/>
    <mergeCell ref="AJ167:AK167"/>
    <mergeCell ref="AJ164:AK164"/>
    <mergeCell ref="AB166:AC166"/>
    <mergeCell ref="AB178:AC178"/>
    <mergeCell ref="AB172:AC172"/>
    <mergeCell ref="M141:N141"/>
    <mergeCell ref="AB160:AC160"/>
    <mergeCell ref="AB148:AC148"/>
    <mergeCell ref="M152:N152"/>
    <mergeCell ref="H185:I185"/>
    <mergeCell ref="F184:G184"/>
    <mergeCell ref="F180:I183"/>
    <mergeCell ref="M183:N183"/>
    <mergeCell ref="M176:N176"/>
    <mergeCell ref="M165:N165"/>
    <mergeCell ref="F108:I111"/>
    <mergeCell ref="K116:L116"/>
    <mergeCell ref="M123:N123"/>
    <mergeCell ref="F136:G136"/>
    <mergeCell ref="F112:G112"/>
    <mergeCell ref="H113:I113"/>
    <mergeCell ref="M117:N117"/>
    <mergeCell ref="M135:N135"/>
    <mergeCell ref="K127:L127"/>
    <mergeCell ref="M111:N111"/>
    <mergeCell ref="AB70:AC70"/>
    <mergeCell ref="AB76:AC76"/>
    <mergeCell ref="AB112:AC112"/>
    <mergeCell ref="AB94:AC94"/>
    <mergeCell ref="AB100:AC100"/>
    <mergeCell ref="AB106:AC106"/>
    <mergeCell ref="AB82:AC82"/>
    <mergeCell ref="AB88:AC88"/>
    <mergeCell ref="AB226:AC226"/>
    <mergeCell ref="AB190:AC190"/>
    <mergeCell ref="AB196:AC196"/>
    <mergeCell ref="AB214:AC214"/>
    <mergeCell ref="AB220:AC220"/>
    <mergeCell ref="AB208:AC208"/>
    <mergeCell ref="AB232:AC232"/>
    <mergeCell ref="AJ187:AK187"/>
    <mergeCell ref="AJ188:AK188"/>
    <mergeCell ref="M189:N189"/>
    <mergeCell ref="AJ190:AK190"/>
    <mergeCell ref="AJ191:AK191"/>
    <mergeCell ref="AJ193:AK193"/>
    <mergeCell ref="AJ194:AK194"/>
    <mergeCell ref="M195:N195"/>
    <mergeCell ref="AJ196:AK196"/>
    <mergeCell ref="AJ197:AK197"/>
    <mergeCell ref="D198:D203"/>
    <mergeCell ref="E198:E203"/>
    <mergeCell ref="K199:L199"/>
    <mergeCell ref="AJ199:AK199"/>
    <mergeCell ref="M200:N200"/>
    <mergeCell ref="AJ200:AK200"/>
    <mergeCell ref="AB202:AC202"/>
    <mergeCell ref="AJ202:AK202"/>
    <mergeCell ref="AJ203:AK203"/>
    <mergeCell ref="AJ208:AK208"/>
    <mergeCell ref="H209:I209"/>
    <mergeCell ref="AJ209:AK209"/>
    <mergeCell ref="M213:N213"/>
    <mergeCell ref="F204:I207"/>
    <mergeCell ref="AJ205:AK205"/>
    <mergeCell ref="AJ206:AK206"/>
    <mergeCell ref="M207:N207"/>
    <mergeCell ref="F208:G208"/>
    <mergeCell ref="AJ241:AK241"/>
    <mergeCell ref="AJ221:AK221"/>
    <mergeCell ref="G202:O203"/>
    <mergeCell ref="AJ217:AK217"/>
    <mergeCell ref="AJ218:AK218"/>
    <mergeCell ref="AJ215:AK215"/>
    <mergeCell ref="AJ214:AK214"/>
    <mergeCell ref="AJ211:AK211"/>
    <mergeCell ref="AJ212:AK212"/>
    <mergeCell ref="AJ220:AK220"/>
    <mergeCell ref="D234:F236"/>
    <mergeCell ref="AJ238:AK238"/>
    <mergeCell ref="AJ239:AK239"/>
    <mergeCell ref="AJ240:AK240"/>
    <mergeCell ref="AJ237:AK237"/>
    <mergeCell ref="K235:L235"/>
    <mergeCell ref="AJ236:AK236"/>
    <mergeCell ref="AJ235:AK235"/>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63" r:id="rId1"/>
  <headerFooter alignWithMargins="0">
    <oddHeader>&amp;R&amp;9訪問介護</oddHeader>
    <oddFooter>&amp;C&amp;14&amp;P</oddFooter>
  </headerFooter>
  <rowBreaks count="4" manualBreakCount="4">
    <brk id="53" max="43" man="1"/>
    <brk id="101" max="43" man="1"/>
    <brk id="149" max="43" man="1"/>
    <brk id="197" max="43" man="1"/>
  </rowBreaks>
</worksheet>
</file>

<file path=xl/worksheets/sheet4.xml><?xml version="1.0" encoding="utf-8"?>
<worksheet xmlns="http://schemas.openxmlformats.org/spreadsheetml/2006/main" xmlns:r="http://schemas.openxmlformats.org/officeDocument/2006/relationships">
  <dimension ref="A2:AS236"/>
  <sheetViews>
    <sheetView zoomScale="75" zoomScaleNormal="75" zoomScaleSheetLayoutView="75" zoomScalePageLayoutView="0" workbookViewId="0" topLeftCell="A208">
      <selection activeCell="AA241" sqref="AA241"/>
    </sheetView>
  </sheetViews>
  <sheetFormatPr defaultColWidth="9.00390625" defaultRowHeight="16.5" customHeight="1"/>
  <cols>
    <col min="1" max="1" width="4.625" style="10" customWidth="1"/>
    <col min="2" max="2" width="7.625" style="10" customWidth="1"/>
    <col min="3" max="3" width="30.625" style="10" customWidth="1"/>
    <col min="4" max="10" width="2.375" style="10" customWidth="1"/>
    <col min="11" max="16" width="2.375" style="18" customWidth="1"/>
    <col min="17" max="19" width="2.375" style="10" customWidth="1"/>
    <col min="20" max="20" width="2.375" style="19" customWidth="1"/>
    <col min="21" max="25" width="2.375" style="10" customWidth="1"/>
    <col min="26" max="27" width="2.375" style="19" customWidth="1"/>
    <col min="28" max="42" width="2.375" style="10" customWidth="1"/>
    <col min="43" max="44" width="8.625" style="10" customWidth="1"/>
    <col min="45" max="45" width="2.75390625" style="10" customWidth="1"/>
    <col min="46" max="16384" width="9.00390625" style="10" customWidth="1"/>
  </cols>
  <sheetData>
    <row r="1" ht="9.75" customHeight="1"/>
    <row r="2" spans="1:2" ht="16.5" customHeight="1">
      <c r="A2" s="20"/>
      <c r="B2" s="20" t="s">
        <v>1572</v>
      </c>
    </row>
    <row r="3" ht="6.75" customHeight="1">
      <c r="B3" s="20"/>
    </row>
    <row r="4" spans="1:45" ht="16.5" customHeight="1">
      <c r="A4" s="21" t="s">
        <v>953</v>
      </c>
      <c r="B4" s="22"/>
      <c r="C4" s="23" t="s">
        <v>1265</v>
      </c>
      <c r="D4" s="24"/>
      <c r="E4" s="25"/>
      <c r="F4" s="25"/>
      <c r="G4" s="25"/>
      <c r="H4" s="25"/>
      <c r="I4" s="25"/>
      <c r="J4" s="25"/>
      <c r="K4" s="26"/>
      <c r="L4" s="26"/>
      <c r="M4" s="26"/>
      <c r="N4" s="26"/>
      <c r="O4" s="26"/>
      <c r="P4" s="26"/>
      <c r="Q4" s="25"/>
      <c r="R4" s="25"/>
      <c r="S4" s="27" t="s">
        <v>1266</v>
      </c>
      <c r="T4" s="28"/>
      <c r="U4" s="25"/>
      <c r="V4" s="25"/>
      <c r="W4" s="25"/>
      <c r="X4" s="25"/>
      <c r="Y4" s="25"/>
      <c r="Z4" s="28"/>
      <c r="AA4" s="28"/>
      <c r="AB4" s="25"/>
      <c r="AC4" s="25"/>
      <c r="AD4" s="25"/>
      <c r="AE4" s="25"/>
      <c r="AF4" s="25"/>
      <c r="AG4" s="25"/>
      <c r="AH4" s="25"/>
      <c r="AI4" s="25"/>
      <c r="AJ4" s="25"/>
      <c r="AK4" s="25"/>
      <c r="AL4" s="25"/>
      <c r="AM4" s="25"/>
      <c r="AN4" s="25"/>
      <c r="AO4" s="25"/>
      <c r="AP4" s="25"/>
      <c r="AQ4" s="29" t="s">
        <v>1267</v>
      </c>
      <c r="AR4" s="29" t="s">
        <v>1268</v>
      </c>
      <c r="AS4" s="30"/>
    </row>
    <row r="5" spans="1:45" ht="16.5" customHeight="1">
      <c r="A5" s="31" t="s">
        <v>1269</v>
      </c>
      <c r="B5" s="32" t="s">
        <v>1270</v>
      </c>
      <c r="C5" s="33"/>
      <c r="D5" s="34"/>
      <c r="E5" s="35"/>
      <c r="F5" s="35"/>
      <c r="G5" s="35"/>
      <c r="H5" s="35"/>
      <c r="I5" s="35"/>
      <c r="J5" s="35"/>
      <c r="K5" s="36"/>
      <c r="L5" s="36"/>
      <c r="M5" s="36"/>
      <c r="N5" s="36"/>
      <c r="O5" s="36"/>
      <c r="P5" s="36"/>
      <c r="Q5" s="35"/>
      <c r="R5" s="35"/>
      <c r="S5" s="35"/>
      <c r="T5" s="37"/>
      <c r="U5" s="35"/>
      <c r="V5" s="35"/>
      <c r="W5" s="35"/>
      <c r="X5" s="35"/>
      <c r="Y5" s="35"/>
      <c r="Z5" s="37"/>
      <c r="AA5" s="37"/>
      <c r="AB5" s="35"/>
      <c r="AC5" s="35"/>
      <c r="AD5" s="35"/>
      <c r="AE5" s="35"/>
      <c r="AF5" s="35"/>
      <c r="AG5" s="35"/>
      <c r="AH5" s="35"/>
      <c r="AI5" s="35"/>
      <c r="AJ5" s="35"/>
      <c r="AK5" s="35"/>
      <c r="AL5" s="35"/>
      <c r="AM5" s="35"/>
      <c r="AN5" s="35"/>
      <c r="AO5" s="35"/>
      <c r="AP5" s="35"/>
      <c r="AQ5" s="38" t="s">
        <v>1271</v>
      </c>
      <c r="AR5" s="38" t="s">
        <v>1272</v>
      </c>
      <c r="AS5" s="30"/>
    </row>
    <row r="6" spans="1:44" ht="16.5" customHeight="1">
      <c r="A6" s="91">
        <v>11</v>
      </c>
      <c r="B6" s="108" t="s">
        <v>1573</v>
      </c>
      <c r="C6" s="92" t="s">
        <v>1574</v>
      </c>
      <c r="D6" s="324" t="s">
        <v>1274</v>
      </c>
      <c r="E6" s="47" t="s">
        <v>1275</v>
      </c>
      <c r="F6" s="48"/>
      <c r="G6" s="48"/>
      <c r="H6" s="48"/>
      <c r="I6" s="48"/>
      <c r="J6" s="48"/>
      <c r="K6" s="48"/>
      <c r="L6" s="48"/>
      <c r="M6" s="48"/>
      <c r="N6" s="48"/>
      <c r="O6" s="48"/>
      <c r="P6" s="48"/>
      <c r="Q6" s="42"/>
      <c r="R6" s="48"/>
      <c r="S6" s="48"/>
      <c r="T6" s="50"/>
      <c r="U6" s="51"/>
      <c r="V6" s="47"/>
      <c r="W6" s="48"/>
      <c r="X6" s="48"/>
      <c r="Y6" s="48"/>
      <c r="Z6" s="50"/>
      <c r="AA6" s="50"/>
      <c r="AB6" s="51"/>
      <c r="AC6" s="18"/>
      <c r="AD6" s="18"/>
      <c r="AE6" s="18"/>
      <c r="AF6" s="18"/>
      <c r="AG6" s="18"/>
      <c r="AH6" s="18"/>
      <c r="AI6" s="18"/>
      <c r="AJ6" s="48"/>
      <c r="AK6" s="51"/>
      <c r="AL6" s="346" t="s">
        <v>1575</v>
      </c>
      <c r="AM6" s="336"/>
      <c r="AN6" s="336"/>
      <c r="AO6" s="336"/>
      <c r="AP6" s="347"/>
      <c r="AQ6" s="109">
        <f>ROUND(ROUND(K7,0)*(1+AM10),0)</f>
        <v>305</v>
      </c>
      <c r="AR6" s="82" t="s">
        <v>1340</v>
      </c>
    </row>
    <row r="7" spans="1:44" ht="16.5" customHeight="1">
      <c r="A7" s="39">
        <v>11</v>
      </c>
      <c r="B7" s="39" t="s">
        <v>1576</v>
      </c>
      <c r="C7" s="41" t="s">
        <v>1577</v>
      </c>
      <c r="D7" s="324"/>
      <c r="E7" s="47"/>
      <c r="F7" s="48"/>
      <c r="G7" s="48"/>
      <c r="H7" s="48"/>
      <c r="I7" s="48"/>
      <c r="J7" s="48"/>
      <c r="K7" s="299">
        <f>'訪問介護'!K7</f>
        <v>254</v>
      </c>
      <c r="L7" s="299"/>
      <c r="M7" s="48" t="s">
        <v>1278</v>
      </c>
      <c r="N7" s="48"/>
      <c r="O7" s="48"/>
      <c r="P7" s="48"/>
      <c r="Q7" s="47"/>
      <c r="R7" s="48"/>
      <c r="S7" s="48"/>
      <c r="T7" s="50"/>
      <c r="U7" s="51"/>
      <c r="V7" s="47"/>
      <c r="W7" s="48"/>
      <c r="AA7" s="50"/>
      <c r="AB7" s="51"/>
      <c r="AC7" s="52" t="s">
        <v>1279</v>
      </c>
      <c r="AD7" s="52"/>
      <c r="AE7" s="52"/>
      <c r="AF7" s="52"/>
      <c r="AG7" s="52"/>
      <c r="AH7" s="300">
        <f>'訪問介護'!AJ7</f>
        <v>0.25</v>
      </c>
      <c r="AI7" s="298"/>
      <c r="AJ7" s="55" t="s">
        <v>1280</v>
      </c>
      <c r="AK7" s="57"/>
      <c r="AL7" s="320"/>
      <c r="AM7" s="337"/>
      <c r="AN7" s="337"/>
      <c r="AO7" s="337"/>
      <c r="AP7" s="345"/>
      <c r="AQ7" s="58">
        <f>ROUND(ROUND(K7*(1+AH7),0)*(1+AM10),0)</f>
        <v>382</v>
      </c>
      <c r="AR7" s="59"/>
    </row>
    <row r="8" spans="1:44" ht="16.5" customHeight="1">
      <c r="A8" s="39">
        <v>11</v>
      </c>
      <c r="B8" s="108" t="s">
        <v>1578</v>
      </c>
      <c r="C8" s="41" t="s">
        <v>1579</v>
      </c>
      <c r="D8" s="324"/>
      <c r="E8" s="47"/>
      <c r="F8" s="48"/>
      <c r="G8" s="48"/>
      <c r="H8" s="48"/>
      <c r="I8" s="48"/>
      <c r="J8" s="48"/>
      <c r="K8" s="48"/>
      <c r="L8" s="48"/>
      <c r="M8" s="48"/>
      <c r="N8" s="48"/>
      <c r="O8" s="48"/>
      <c r="P8" s="48"/>
      <c r="Q8" s="47"/>
      <c r="R8" s="48"/>
      <c r="S8" s="48"/>
      <c r="T8" s="50"/>
      <c r="U8" s="51"/>
      <c r="V8" s="60"/>
      <c r="W8" s="36"/>
      <c r="X8" s="36"/>
      <c r="Y8" s="36"/>
      <c r="Z8" s="61"/>
      <c r="AA8" s="61"/>
      <c r="AB8" s="62"/>
      <c r="AC8" s="52" t="s">
        <v>1282</v>
      </c>
      <c r="AD8" s="52"/>
      <c r="AE8" s="52"/>
      <c r="AF8" s="52"/>
      <c r="AG8" s="52"/>
      <c r="AH8" s="300">
        <f>'訪問介護'!AJ8</f>
        <v>0.5</v>
      </c>
      <c r="AI8" s="298"/>
      <c r="AJ8" s="55" t="s">
        <v>938</v>
      </c>
      <c r="AK8" s="63"/>
      <c r="AL8" s="110"/>
      <c r="AM8" s="111"/>
      <c r="AN8" s="111"/>
      <c r="AO8" s="111"/>
      <c r="AP8" s="112"/>
      <c r="AQ8" s="58">
        <f>ROUND(ROUND(K7*(1+AH8),0)*(1+AM10),0)</f>
        <v>457</v>
      </c>
      <c r="AR8" s="59"/>
    </row>
    <row r="9" spans="1:44" ht="16.5" customHeight="1">
      <c r="A9" s="39">
        <v>11</v>
      </c>
      <c r="B9" s="39" t="s">
        <v>1580</v>
      </c>
      <c r="C9" s="41" t="s">
        <v>1581</v>
      </c>
      <c r="D9" s="324"/>
      <c r="E9" s="47"/>
      <c r="F9" s="48"/>
      <c r="G9" s="48"/>
      <c r="H9" s="48"/>
      <c r="I9" s="48"/>
      <c r="J9" s="48"/>
      <c r="K9" s="48"/>
      <c r="L9" s="48"/>
      <c r="M9" s="48"/>
      <c r="N9" s="48"/>
      <c r="O9" s="48"/>
      <c r="P9" s="48"/>
      <c r="Q9" s="47"/>
      <c r="R9" s="48"/>
      <c r="S9" s="48"/>
      <c r="T9" s="50"/>
      <c r="U9" s="51"/>
      <c r="V9" s="47" t="s">
        <v>1284</v>
      </c>
      <c r="W9" s="48"/>
      <c r="X9" s="48"/>
      <c r="Y9" s="48"/>
      <c r="Z9" s="50"/>
      <c r="AA9" s="50"/>
      <c r="AB9" s="51"/>
      <c r="AC9" s="18"/>
      <c r="AD9" s="18"/>
      <c r="AE9" s="18"/>
      <c r="AF9" s="18"/>
      <c r="AG9" s="18"/>
      <c r="AH9" s="8"/>
      <c r="AI9" s="8"/>
      <c r="AJ9" s="26"/>
      <c r="AK9" s="44"/>
      <c r="AL9" s="47"/>
      <c r="AM9" s="48"/>
      <c r="AN9" s="48"/>
      <c r="AO9" s="48"/>
      <c r="AP9" s="51"/>
      <c r="AQ9" s="45">
        <f>ROUND(ROUND(K7*Z10,0)*(1+AM10),0)</f>
        <v>610</v>
      </c>
      <c r="AR9" s="59"/>
    </row>
    <row r="10" spans="1:44" ht="16.5" customHeight="1">
      <c r="A10" s="39">
        <v>11</v>
      </c>
      <c r="B10" s="108" t="s">
        <v>1582</v>
      </c>
      <c r="C10" s="41" t="s">
        <v>1583</v>
      </c>
      <c r="D10" s="324"/>
      <c r="E10" s="47"/>
      <c r="F10" s="48"/>
      <c r="G10" s="48"/>
      <c r="H10" s="48"/>
      <c r="I10" s="48"/>
      <c r="J10" s="48"/>
      <c r="K10" s="48"/>
      <c r="L10" s="48"/>
      <c r="M10" s="48"/>
      <c r="N10" s="48"/>
      <c r="O10" s="48"/>
      <c r="P10" s="48"/>
      <c r="Q10" s="47"/>
      <c r="R10" s="48"/>
      <c r="S10" s="48"/>
      <c r="T10" s="50"/>
      <c r="U10" s="51"/>
      <c r="V10" s="47"/>
      <c r="W10" s="48"/>
      <c r="X10" s="48"/>
      <c r="Y10" s="50" t="s">
        <v>893</v>
      </c>
      <c r="Z10" s="313">
        <f>'訪問介護'!AB10</f>
        <v>2</v>
      </c>
      <c r="AA10" s="299"/>
      <c r="AB10" s="65"/>
      <c r="AC10" s="52" t="s">
        <v>1279</v>
      </c>
      <c r="AD10" s="52"/>
      <c r="AE10" s="52"/>
      <c r="AF10" s="52"/>
      <c r="AG10" s="52"/>
      <c r="AH10" s="300">
        <f>$AH$7</f>
        <v>0.25</v>
      </c>
      <c r="AI10" s="298"/>
      <c r="AJ10" s="55" t="s">
        <v>756</v>
      </c>
      <c r="AK10" s="63"/>
      <c r="AL10" s="110"/>
      <c r="AM10" s="313">
        <v>0.2</v>
      </c>
      <c r="AN10" s="313"/>
      <c r="AO10" s="111" t="s">
        <v>756</v>
      </c>
      <c r="AP10" s="112"/>
      <c r="AQ10" s="58">
        <f>ROUND(ROUND(ROUND(K7*Z10,0)*(1+AH10),0)*(1+AM10),0)</f>
        <v>762</v>
      </c>
      <c r="AR10" s="59"/>
    </row>
    <row r="11" spans="1:44" ht="16.5" customHeight="1">
      <c r="A11" s="39">
        <v>11</v>
      </c>
      <c r="B11" s="39" t="s">
        <v>1584</v>
      </c>
      <c r="C11" s="41" t="s">
        <v>1585</v>
      </c>
      <c r="D11" s="324"/>
      <c r="E11" s="47"/>
      <c r="F11" s="48"/>
      <c r="G11" s="48"/>
      <c r="H11" s="48"/>
      <c r="I11" s="48"/>
      <c r="J11" s="48"/>
      <c r="K11" s="48"/>
      <c r="L11" s="48"/>
      <c r="M11" s="48"/>
      <c r="N11" s="48"/>
      <c r="O11" s="48"/>
      <c r="P11" s="48"/>
      <c r="Q11" s="60"/>
      <c r="R11" s="36"/>
      <c r="S11" s="36"/>
      <c r="T11" s="61"/>
      <c r="U11" s="62"/>
      <c r="V11" s="60"/>
      <c r="W11" s="36"/>
      <c r="X11" s="36"/>
      <c r="Y11" s="36"/>
      <c r="Z11" s="61"/>
      <c r="AA11" s="66"/>
      <c r="AB11" s="67"/>
      <c r="AC11" s="52" t="s">
        <v>1282</v>
      </c>
      <c r="AD11" s="52"/>
      <c r="AE11" s="52"/>
      <c r="AF11" s="52"/>
      <c r="AG11" s="52"/>
      <c r="AH11" s="300">
        <f>$AH$8</f>
        <v>0.5</v>
      </c>
      <c r="AI11" s="298"/>
      <c r="AJ11" s="55" t="s">
        <v>938</v>
      </c>
      <c r="AK11" s="63"/>
      <c r="AL11" s="110"/>
      <c r="AM11" s="111"/>
      <c r="AN11" s="111"/>
      <c r="AO11" s="111"/>
      <c r="AP11" s="112"/>
      <c r="AQ11" s="58">
        <f>ROUND(ROUND(ROUND(K7*Z10,0)*(1+AH11),0)*(1+AM10),0)</f>
        <v>914</v>
      </c>
      <c r="AR11" s="59"/>
    </row>
    <row r="12" spans="1:44" ht="16.5" customHeight="1">
      <c r="A12" s="39">
        <v>11</v>
      </c>
      <c r="B12" s="108" t="s">
        <v>1586</v>
      </c>
      <c r="C12" s="41" t="s">
        <v>1587</v>
      </c>
      <c r="D12" s="18"/>
      <c r="E12" s="326" t="s">
        <v>1288</v>
      </c>
      <c r="F12" s="327"/>
      <c r="G12" s="327"/>
      <c r="H12" s="327"/>
      <c r="I12" s="328"/>
      <c r="J12" s="42" t="s">
        <v>1289</v>
      </c>
      <c r="K12" s="26"/>
      <c r="L12" s="26"/>
      <c r="M12" s="26"/>
      <c r="N12" s="26"/>
      <c r="O12" s="26"/>
      <c r="P12" s="26"/>
      <c r="Q12" s="42"/>
      <c r="R12" s="26"/>
      <c r="S12" s="26"/>
      <c r="T12" s="43"/>
      <c r="U12" s="44"/>
      <c r="V12" s="42"/>
      <c r="W12" s="26"/>
      <c r="X12" s="26"/>
      <c r="Y12" s="26"/>
      <c r="Z12" s="43"/>
      <c r="AA12" s="43"/>
      <c r="AB12" s="44"/>
      <c r="AC12" s="18"/>
      <c r="AD12" s="18"/>
      <c r="AE12" s="18"/>
      <c r="AF12" s="18"/>
      <c r="AG12" s="18"/>
      <c r="AH12" s="18"/>
      <c r="AI12" s="18"/>
      <c r="AJ12" s="26"/>
      <c r="AK12" s="44"/>
      <c r="AL12" s="47"/>
      <c r="AM12" s="48"/>
      <c r="AN12" s="48"/>
      <c r="AO12" s="48"/>
      <c r="AP12" s="51"/>
      <c r="AQ12" s="58">
        <f>ROUND(ROUND(F15+K15*M15,0)*(1+AM10),0)</f>
        <v>404</v>
      </c>
      <c r="AR12" s="59"/>
    </row>
    <row r="13" spans="1:44" ht="16.5" customHeight="1">
      <c r="A13" s="39">
        <v>11</v>
      </c>
      <c r="B13" s="39" t="s">
        <v>1588</v>
      </c>
      <c r="C13" s="41" t="s">
        <v>1589</v>
      </c>
      <c r="D13" s="18"/>
      <c r="E13" s="329"/>
      <c r="F13" s="330"/>
      <c r="G13" s="330"/>
      <c r="H13" s="330"/>
      <c r="I13" s="331"/>
      <c r="J13" s="47" t="s">
        <v>1291</v>
      </c>
      <c r="K13" s="48"/>
      <c r="L13" s="48"/>
      <c r="M13" s="48"/>
      <c r="N13" s="48"/>
      <c r="O13" s="48"/>
      <c r="P13" s="48"/>
      <c r="Q13" s="47"/>
      <c r="R13" s="48"/>
      <c r="S13" s="48"/>
      <c r="T13" s="50"/>
      <c r="U13" s="51"/>
      <c r="V13" s="47"/>
      <c r="W13" s="48"/>
      <c r="X13" s="48"/>
      <c r="Y13" s="48"/>
      <c r="Z13" s="50"/>
      <c r="AA13" s="50"/>
      <c r="AB13" s="51"/>
      <c r="AC13" s="52" t="s">
        <v>1279</v>
      </c>
      <c r="AD13" s="52"/>
      <c r="AE13" s="52"/>
      <c r="AF13" s="52"/>
      <c r="AG13" s="52"/>
      <c r="AH13" s="300">
        <f>$AH$7</f>
        <v>0.25</v>
      </c>
      <c r="AI13" s="298"/>
      <c r="AJ13" s="55" t="s">
        <v>1280</v>
      </c>
      <c r="AK13" s="57"/>
      <c r="AL13" s="113"/>
      <c r="AM13" s="50"/>
      <c r="AN13" s="50"/>
      <c r="AO13" s="50"/>
      <c r="AP13" s="114"/>
      <c r="AQ13" s="58">
        <f>ROUND(ROUND((F15+K15*M15)*(1+AH13),0)*(1+AM10),0)</f>
        <v>505</v>
      </c>
      <c r="AR13" s="59"/>
    </row>
    <row r="14" spans="1:44" ht="16.5" customHeight="1">
      <c r="A14" s="39">
        <v>11</v>
      </c>
      <c r="B14" s="108" t="s">
        <v>1590</v>
      </c>
      <c r="C14" s="41" t="s">
        <v>1591</v>
      </c>
      <c r="D14" s="18"/>
      <c r="E14" s="329"/>
      <c r="F14" s="330"/>
      <c r="G14" s="330"/>
      <c r="H14" s="330"/>
      <c r="I14" s="331"/>
      <c r="J14" s="68"/>
      <c r="K14" s="48"/>
      <c r="L14" s="48"/>
      <c r="M14" s="48"/>
      <c r="N14" s="48"/>
      <c r="O14" s="48"/>
      <c r="P14" s="48"/>
      <c r="Q14" s="47"/>
      <c r="R14" s="48"/>
      <c r="S14" s="48"/>
      <c r="T14" s="50"/>
      <c r="U14" s="51"/>
      <c r="V14" s="60"/>
      <c r="W14" s="36"/>
      <c r="X14" s="36"/>
      <c r="Y14" s="36"/>
      <c r="Z14" s="61"/>
      <c r="AA14" s="61"/>
      <c r="AB14" s="62"/>
      <c r="AC14" s="52" t="s">
        <v>1282</v>
      </c>
      <c r="AD14" s="52"/>
      <c r="AE14" s="52"/>
      <c r="AF14" s="52"/>
      <c r="AG14" s="52"/>
      <c r="AH14" s="300">
        <f>$AH$8</f>
        <v>0.5</v>
      </c>
      <c r="AI14" s="298"/>
      <c r="AJ14" s="55" t="s">
        <v>938</v>
      </c>
      <c r="AK14" s="63"/>
      <c r="AL14" s="110"/>
      <c r="AM14" s="111"/>
      <c r="AN14" s="111"/>
      <c r="AO14" s="111"/>
      <c r="AP14" s="112"/>
      <c r="AQ14" s="58">
        <f>ROUND(ROUND((F15+K15*M15)*(1+AH14),0)*(1+AM10),0)</f>
        <v>607</v>
      </c>
      <c r="AR14" s="59"/>
    </row>
    <row r="15" spans="1:44" ht="16.5" customHeight="1">
      <c r="A15" s="39">
        <v>11</v>
      </c>
      <c r="B15" s="39" t="s">
        <v>1592</v>
      </c>
      <c r="C15" s="41" t="s">
        <v>1593</v>
      </c>
      <c r="D15" s="18"/>
      <c r="E15" s="47"/>
      <c r="F15" s="339">
        <f>K7</f>
        <v>254</v>
      </c>
      <c r="G15" s="339"/>
      <c r="H15" s="70" t="s">
        <v>1278</v>
      </c>
      <c r="I15" s="71"/>
      <c r="J15" s="90" t="s">
        <v>896</v>
      </c>
      <c r="K15" s="16">
        <v>1</v>
      </c>
      <c r="L15" s="16" t="s">
        <v>893</v>
      </c>
      <c r="M15" s="299">
        <f>'訪問介護'!M15</f>
        <v>83</v>
      </c>
      <c r="N15" s="299"/>
      <c r="O15" s="48" t="s">
        <v>1278</v>
      </c>
      <c r="P15" s="48"/>
      <c r="Q15" s="47"/>
      <c r="R15" s="48"/>
      <c r="S15" s="48"/>
      <c r="T15" s="50"/>
      <c r="U15" s="51"/>
      <c r="V15" s="47" t="s">
        <v>1284</v>
      </c>
      <c r="W15" s="48"/>
      <c r="X15" s="48"/>
      <c r="Y15" s="48"/>
      <c r="Z15" s="50"/>
      <c r="AA15" s="50"/>
      <c r="AB15" s="51"/>
      <c r="AC15" s="18"/>
      <c r="AD15" s="18"/>
      <c r="AE15" s="18"/>
      <c r="AF15" s="18"/>
      <c r="AG15" s="18"/>
      <c r="AH15" s="8"/>
      <c r="AI15" s="8"/>
      <c r="AJ15" s="26"/>
      <c r="AK15" s="44"/>
      <c r="AL15" s="47"/>
      <c r="AM15" s="48"/>
      <c r="AN15" s="48"/>
      <c r="AO15" s="48"/>
      <c r="AP15" s="51"/>
      <c r="AQ15" s="58">
        <f>ROUND(ROUND((F15+K15*M15)*Z16,0)*(1+AM10),0)</f>
        <v>809</v>
      </c>
      <c r="AR15" s="59"/>
    </row>
    <row r="16" spans="1:44" ht="16.5" customHeight="1">
      <c r="A16" s="39">
        <v>11</v>
      </c>
      <c r="B16" s="108" t="s">
        <v>1594</v>
      </c>
      <c r="C16" s="41" t="s">
        <v>1595</v>
      </c>
      <c r="D16" s="18"/>
      <c r="E16" s="47"/>
      <c r="F16" s="30"/>
      <c r="G16" s="30"/>
      <c r="H16" s="72"/>
      <c r="I16" s="71"/>
      <c r="J16" s="86"/>
      <c r="K16" s="48"/>
      <c r="L16" s="48"/>
      <c r="M16" s="48"/>
      <c r="N16" s="48"/>
      <c r="O16" s="48"/>
      <c r="P16" s="48"/>
      <c r="Q16" s="47"/>
      <c r="R16" s="48"/>
      <c r="S16" s="48"/>
      <c r="T16" s="50"/>
      <c r="U16" s="51"/>
      <c r="V16" s="47"/>
      <c r="W16" s="48"/>
      <c r="X16" s="30"/>
      <c r="Y16" s="50" t="s">
        <v>893</v>
      </c>
      <c r="Z16" s="313">
        <f>$Z$10</f>
        <v>2</v>
      </c>
      <c r="AA16" s="299"/>
      <c r="AB16" s="65"/>
      <c r="AC16" s="52" t="s">
        <v>1279</v>
      </c>
      <c r="AD16" s="52"/>
      <c r="AE16" s="52"/>
      <c r="AF16" s="52"/>
      <c r="AG16" s="52"/>
      <c r="AH16" s="300">
        <f>$AH$7</f>
        <v>0.25</v>
      </c>
      <c r="AI16" s="298"/>
      <c r="AJ16" s="55" t="s">
        <v>756</v>
      </c>
      <c r="AK16" s="63"/>
      <c r="AL16" s="110"/>
      <c r="AM16" s="111"/>
      <c r="AN16" s="111"/>
      <c r="AO16" s="111"/>
      <c r="AP16" s="112"/>
      <c r="AQ16" s="58">
        <f>ROUND(ROUND(ROUND((F15+K15*M15)*Z16,0)*(1+AH16),0)*(1+AM10),0)</f>
        <v>1012</v>
      </c>
      <c r="AR16" s="59"/>
    </row>
    <row r="17" spans="1:44" ht="16.5" customHeight="1">
      <c r="A17" s="39">
        <v>11</v>
      </c>
      <c r="B17" s="39" t="s">
        <v>1596</v>
      </c>
      <c r="C17" s="41" t="s">
        <v>1597</v>
      </c>
      <c r="D17" s="18"/>
      <c r="E17" s="47"/>
      <c r="F17" s="48"/>
      <c r="G17" s="48"/>
      <c r="H17" s="72"/>
      <c r="I17" s="71"/>
      <c r="J17" s="86"/>
      <c r="K17" s="48"/>
      <c r="L17" s="48"/>
      <c r="M17" s="48"/>
      <c r="N17" s="48"/>
      <c r="O17" s="48"/>
      <c r="P17" s="51"/>
      <c r="Q17" s="60"/>
      <c r="R17" s="36"/>
      <c r="S17" s="36"/>
      <c r="T17" s="61"/>
      <c r="U17" s="62"/>
      <c r="V17" s="60"/>
      <c r="W17" s="36"/>
      <c r="X17" s="36"/>
      <c r="Y17" s="36"/>
      <c r="Z17" s="61"/>
      <c r="AA17" s="66"/>
      <c r="AB17" s="67"/>
      <c r="AC17" s="52" t="s">
        <v>1282</v>
      </c>
      <c r="AD17" s="52"/>
      <c r="AE17" s="52"/>
      <c r="AF17" s="52"/>
      <c r="AG17" s="52"/>
      <c r="AH17" s="300">
        <f>$AH$8</f>
        <v>0.5</v>
      </c>
      <c r="AI17" s="298"/>
      <c r="AJ17" s="55" t="s">
        <v>938</v>
      </c>
      <c r="AK17" s="63"/>
      <c r="AL17" s="110"/>
      <c r="AM17" s="111"/>
      <c r="AN17" s="111"/>
      <c r="AO17" s="111"/>
      <c r="AP17" s="112"/>
      <c r="AQ17" s="58">
        <f>ROUND(ROUND(ROUND((F15+K15*M15)*Z16,0)*(1+AH17),0)*(1+AM10),0)</f>
        <v>1213</v>
      </c>
      <c r="AR17" s="59"/>
    </row>
    <row r="18" spans="1:44" ht="16.5" customHeight="1">
      <c r="A18" s="39">
        <v>11</v>
      </c>
      <c r="B18" s="108" t="s">
        <v>1598</v>
      </c>
      <c r="C18" s="41" t="s">
        <v>1599</v>
      </c>
      <c r="D18" s="18"/>
      <c r="E18" s="47"/>
      <c r="F18" s="48"/>
      <c r="G18" s="48"/>
      <c r="H18" s="48"/>
      <c r="I18" s="74"/>
      <c r="J18" s="42" t="s">
        <v>1298</v>
      </c>
      <c r="K18" s="26"/>
      <c r="L18" s="26"/>
      <c r="M18" s="26"/>
      <c r="N18" s="26"/>
      <c r="O18" s="26"/>
      <c r="P18" s="44"/>
      <c r="Q18" s="48"/>
      <c r="R18" s="48"/>
      <c r="S18" s="48"/>
      <c r="T18" s="50"/>
      <c r="U18" s="51"/>
      <c r="V18" s="42"/>
      <c r="W18" s="26"/>
      <c r="X18" s="26"/>
      <c r="Y18" s="26"/>
      <c r="Z18" s="43"/>
      <c r="AA18" s="43"/>
      <c r="AB18" s="44"/>
      <c r="AC18" s="18"/>
      <c r="AD18" s="18"/>
      <c r="AE18" s="18"/>
      <c r="AF18" s="18"/>
      <c r="AG18" s="18"/>
      <c r="AH18" s="18"/>
      <c r="AI18" s="18"/>
      <c r="AJ18" s="26"/>
      <c r="AK18" s="44"/>
      <c r="AL18" s="47"/>
      <c r="AM18" s="48"/>
      <c r="AN18" s="48"/>
      <c r="AO18" s="48"/>
      <c r="AP18" s="51"/>
      <c r="AQ18" s="58">
        <f>ROUND(ROUND(F15+K21*M21,0)*(1+AM10),0)</f>
        <v>504</v>
      </c>
      <c r="AR18" s="59"/>
    </row>
    <row r="19" spans="1:44" ht="16.5" customHeight="1">
      <c r="A19" s="39">
        <v>11</v>
      </c>
      <c r="B19" s="39" t="s">
        <v>1600</v>
      </c>
      <c r="C19" s="41" t="s">
        <v>1601</v>
      </c>
      <c r="D19" s="18"/>
      <c r="E19" s="47"/>
      <c r="F19" s="48"/>
      <c r="G19" s="48"/>
      <c r="H19" s="48"/>
      <c r="I19" s="74"/>
      <c r="J19" s="47" t="s">
        <v>1602</v>
      </c>
      <c r="K19" s="48"/>
      <c r="L19" s="48"/>
      <c r="M19" s="48"/>
      <c r="N19" s="48"/>
      <c r="O19" s="48"/>
      <c r="P19" s="51"/>
      <c r="Q19" s="48"/>
      <c r="R19" s="48"/>
      <c r="S19" s="48"/>
      <c r="T19" s="50"/>
      <c r="U19" s="51"/>
      <c r="V19" s="47"/>
      <c r="W19" s="48"/>
      <c r="X19" s="48"/>
      <c r="Y19" s="48"/>
      <c r="Z19" s="50"/>
      <c r="AA19" s="50"/>
      <c r="AB19" s="51"/>
      <c r="AC19" s="52" t="s">
        <v>1279</v>
      </c>
      <c r="AD19" s="52"/>
      <c r="AE19" s="52"/>
      <c r="AF19" s="52"/>
      <c r="AG19" s="52"/>
      <c r="AH19" s="300">
        <f>$AH$7</f>
        <v>0.25</v>
      </c>
      <c r="AI19" s="298"/>
      <c r="AJ19" s="55" t="s">
        <v>1280</v>
      </c>
      <c r="AK19" s="57"/>
      <c r="AL19" s="113"/>
      <c r="AM19" s="50"/>
      <c r="AN19" s="50"/>
      <c r="AO19" s="50"/>
      <c r="AP19" s="114"/>
      <c r="AQ19" s="58">
        <f>ROUND(ROUND((F15+K21*M21)*(1+AH19),0)*(1+AM10),0)</f>
        <v>630</v>
      </c>
      <c r="AR19" s="59"/>
    </row>
    <row r="20" spans="1:44" ht="16.5" customHeight="1">
      <c r="A20" s="39">
        <v>11</v>
      </c>
      <c r="B20" s="108" t="s">
        <v>1603</v>
      </c>
      <c r="C20" s="41" t="s">
        <v>1604</v>
      </c>
      <c r="D20" s="18"/>
      <c r="E20" s="47"/>
      <c r="F20" s="48"/>
      <c r="G20" s="48"/>
      <c r="H20" s="48"/>
      <c r="I20" s="74"/>
      <c r="J20" s="87"/>
      <c r="K20" s="48"/>
      <c r="L20" s="48"/>
      <c r="M20" s="48"/>
      <c r="N20" s="48"/>
      <c r="O20" s="48"/>
      <c r="P20" s="51"/>
      <c r="Q20" s="48"/>
      <c r="R20" s="48"/>
      <c r="S20" s="48"/>
      <c r="T20" s="50"/>
      <c r="U20" s="51"/>
      <c r="V20" s="60"/>
      <c r="W20" s="36"/>
      <c r="X20" s="36"/>
      <c r="Y20" s="36"/>
      <c r="Z20" s="61"/>
      <c r="AA20" s="61"/>
      <c r="AB20" s="62"/>
      <c r="AC20" s="52" t="s">
        <v>1282</v>
      </c>
      <c r="AD20" s="52"/>
      <c r="AE20" s="52"/>
      <c r="AF20" s="52"/>
      <c r="AG20" s="52"/>
      <c r="AH20" s="300">
        <f>$AH$8</f>
        <v>0.5</v>
      </c>
      <c r="AI20" s="298"/>
      <c r="AJ20" s="55" t="s">
        <v>938</v>
      </c>
      <c r="AK20" s="63"/>
      <c r="AL20" s="110"/>
      <c r="AM20" s="111"/>
      <c r="AN20" s="111"/>
      <c r="AO20" s="111"/>
      <c r="AP20" s="112"/>
      <c r="AQ20" s="58">
        <f>ROUND(ROUND((F15+K21*M21)*(1+AH20),0)*(1+AM10),0)</f>
        <v>756</v>
      </c>
      <c r="AR20" s="59"/>
    </row>
    <row r="21" spans="1:44" ht="16.5" customHeight="1">
      <c r="A21" s="39">
        <v>11</v>
      </c>
      <c r="B21" s="39" t="s">
        <v>1605</v>
      </c>
      <c r="C21" s="41" t="s">
        <v>1606</v>
      </c>
      <c r="D21" s="18"/>
      <c r="E21" s="47"/>
      <c r="F21" s="48"/>
      <c r="G21" s="48"/>
      <c r="H21" s="48"/>
      <c r="I21" s="74"/>
      <c r="J21" s="90" t="s">
        <v>896</v>
      </c>
      <c r="K21" s="16">
        <v>2</v>
      </c>
      <c r="L21" s="16" t="s">
        <v>893</v>
      </c>
      <c r="M21" s="299">
        <f>$M$15</f>
        <v>83</v>
      </c>
      <c r="N21" s="299"/>
      <c r="O21" s="48" t="s">
        <v>1278</v>
      </c>
      <c r="P21" s="51"/>
      <c r="Q21" s="48"/>
      <c r="R21" s="48"/>
      <c r="S21" s="48"/>
      <c r="T21" s="50"/>
      <c r="U21" s="51"/>
      <c r="V21" s="47" t="s">
        <v>1284</v>
      </c>
      <c r="W21" s="48"/>
      <c r="X21" s="48"/>
      <c r="Y21" s="48"/>
      <c r="Z21" s="50"/>
      <c r="AA21" s="50"/>
      <c r="AB21" s="51"/>
      <c r="AC21" s="18"/>
      <c r="AD21" s="18"/>
      <c r="AE21" s="18"/>
      <c r="AF21" s="18"/>
      <c r="AG21" s="18"/>
      <c r="AH21" s="8"/>
      <c r="AI21" s="8"/>
      <c r="AJ21" s="26"/>
      <c r="AK21" s="44"/>
      <c r="AL21" s="47"/>
      <c r="AM21" s="48"/>
      <c r="AN21" s="48"/>
      <c r="AO21" s="48"/>
      <c r="AP21" s="51"/>
      <c r="AQ21" s="58">
        <f>ROUND(ROUND((F15+K21*M21)*Z22,0)*(1+AM10),0)</f>
        <v>1008</v>
      </c>
      <c r="AR21" s="59"/>
    </row>
    <row r="22" spans="1:44" ht="16.5" customHeight="1">
      <c r="A22" s="39">
        <v>11</v>
      </c>
      <c r="B22" s="108" t="s">
        <v>1607</v>
      </c>
      <c r="C22" s="41" t="s">
        <v>1608</v>
      </c>
      <c r="D22" s="18"/>
      <c r="E22" s="47"/>
      <c r="F22" s="48"/>
      <c r="G22" s="48"/>
      <c r="H22" s="48"/>
      <c r="I22" s="74"/>
      <c r="J22" s="87"/>
      <c r="K22" s="48"/>
      <c r="L22" s="48"/>
      <c r="M22" s="48"/>
      <c r="N22" s="48"/>
      <c r="O22" s="76"/>
      <c r="P22" s="51"/>
      <c r="Q22" s="48"/>
      <c r="R22" s="48"/>
      <c r="S22" s="48"/>
      <c r="T22" s="50"/>
      <c r="U22" s="51"/>
      <c r="V22" s="47"/>
      <c r="W22" s="48"/>
      <c r="X22" s="30"/>
      <c r="Y22" s="50" t="s">
        <v>893</v>
      </c>
      <c r="Z22" s="313">
        <f>$Z$10</f>
        <v>2</v>
      </c>
      <c r="AA22" s="299"/>
      <c r="AB22" s="65"/>
      <c r="AC22" s="52" t="s">
        <v>1279</v>
      </c>
      <c r="AD22" s="52"/>
      <c r="AE22" s="52"/>
      <c r="AF22" s="52"/>
      <c r="AG22" s="52"/>
      <c r="AH22" s="300">
        <f>$AH$7</f>
        <v>0.25</v>
      </c>
      <c r="AI22" s="298"/>
      <c r="AJ22" s="55" t="s">
        <v>756</v>
      </c>
      <c r="AK22" s="63"/>
      <c r="AL22" s="110"/>
      <c r="AM22" s="111"/>
      <c r="AN22" s="111"/>
      <c r="AO22" s="111"/>
      <c r="AP22" s="112"/>
      <c r="AQ22" s="58">
        <f>ROUND(ROUND(ROUND((F15+K21*M21)*Z22,0)*(1+AH22),0)*(1+AM10),0)</f>
        <v>1260</v>
      </c>
      <c r="AR22" s="59"/>
    </row>
    <row r="23" spans="1:44" ht="16.5" customHeight="1">
      <c r="A23" s="39">
        <v>11</v>
      </c>
      <c r="B23" s="39" t="s">
        <v>1609</v>
      </c>
      <c r="C23" s="41" t="s">
        <v>1610</v>
      </c>
      <c r="D23" s="18"/>
      <c r="E23" s="47"/>
      <c r="F23" s="48"/>
      <c r="G23" s="48"/>
      <c r="H23" s="48"/>
      <c r="I23" s="77"/>
      <c r="J23" s="88"/>
      <c r="K23" s="48"/>
      <c r="L23" s="48"/>
      <c r="M23" s="48"/>
      <c r="N23" s="48"/>
      <c r="O23" s="48"/>
      <c r="P23" s="51"/>
      <c r="Q23" s="36"/>
      <c r="R23" s="36"/>
      <c r="S23" s="36"/>
      <c r="T23" s="61"/>
      <c r="U23" s="62"/>
      <c r="V23" s="60"/>
      <c r="W23" s="36"/>
      <c r="X23" s="36"/>
      <c r="Y23" s="36"/>
      <c r="Z23" s="61"/>
      <c r="AA23" s="66"/>
      <c r="AB23" s="67"/>
      <c r="AC23" s="52" t="s">
        <v>1282</v>
      </c>
      <c r="AD23" s="52"/>
      <c r="AE23" s="52"/>
      <c r="AF23" s="52"/>
      <c r="AG23" s="52"/>
      <c r="AH23" s="300">
        <f>$AH$8</f>
        <v>0.5</v>
      </c>
      <c r="AI23" s="298"/>
      <c r="AJ23" s="55" t="s">
        <v>938</v>
      </c>
      <c r="AK23" s="63"/>
      <c r="AL23" s="110"/>
      <c r="AM23" s="111"/>
      <c r="AN23" s="111"/>
      <c r="AO23" s="111"/>
      <c r="AP23" s="112"/>
      <c r="AQ23" s="58">
        <f>ROUND(ROUND(ROUND((F15+K21*M21)*Z22,0)*(1+AH23),0)*(1+AM10),0)</f>
        <v>1512</v>
      </c>
      <c r="AR23" s="59"/>
    </row>
    <row r="24" spans="1:44" ht="16.5" customHeight="1">
      <c r="A24" s="39">
        <v>11</v>
      </c>
      <c r="B24" s="108" t="s">
        <v>1611</v>
      </c>
      <c r="C24" s="41" t="s">
        <v>1612</v>
      </c>
      <c r="D24" s="18"/>
      <c r="E24" s="47"/>
      <c r="F24" s="48"/>
      <c r="G24" s="48"/>
      <c r="H24" s="48"/>
      <c r="I24" s="75"/>
      <c r="J24" s="42" t="s">
        <v>1306</v>
      </c>
      <c r="K24" s="26"/>
      <c r="L24" s="26"/>
      <c r="M24" s="26"/>
      <c r="N24" s="26"/>
      <c r="O24" s="26"/>
      <c r="P24" s="44"/>
      <c r="Q24" s="48"/>
      <c r="R24" s="48"/>
      <c r="S24" s="48"/>
      <c r="T24" s="50"/>
      <c r="U24" s="51"/>
      <c r="V24" s="42"/>
      <c r="W24" s="26"/>
      <c r="X24" s="26"/>
      <c r="Y24" s="26"/>
      <c r="Z24" s="43"/>
      <c r="AA24" s="43"/>
      <c r="AB24" s="44"/>
      <c r="AC24" s="18"/>
      <c r="AD24" s="18"/>
      <c r="AE24" s="18"/>
      <c r="AF24" s="18"/>
      <c r="AG24" s="18"/>
      <c r="AH24" s="8"/>
      <c r="AI24" s="8"/>
      <c r="AJ24" s="26"/>
      <c r="AK24" s="44"/>
      <c r="AL24" s="47"/>
      <c r="AM24" s="48"/>
      <c r="AN24" s="48"/>
      <c r="AO24" s="48"/>
      <c r="AP24" s="51"/>
      <c r="AQ24" s="58">
        <f>ROUND(ROUND(F15+K27*M27,0)*(1+AM10),0)</f>
        <v>604</v>
      </c>
      <c r="AR24" s="59"/>
    </row>
    <row r="25" spans="1:44" ht="16.5" customHeight="1">
      <c r="A25" s="39">
        <v>11</v>
      </c>
      <c r="B25" s="39" t="s">
        <v>1613</v>
      </c>
      <c r="C25" s="41" t="s">
        <v>1614</v>
      </c>
      <c r="D25" s="18"/>
      <c r="E25" s="47"/>
      <c r="F25" s="48"/>
      <c r="G25" s="48"/>
      <c r="H25" s="48"/>
      <c r="I25" s="75"/>
      <c r="J25" s="47"/>
      <c r="K25" s="48"/>
      <c r="L25" s="48"/>
      <c r="M25" s="48"/>
      <c r="N25" s="48"/>
      <c r="O25" s="48"/>
      <c r="P25" s="51"/>
      <c r="Q25" s="48"/>
      <c r="R25" s="48"/>
      <c r="S25" s="48"/>
      <c r="T25" s="50"/>
      <c r="U25" s="51"/>
      <c r="V25" s="47"/>
      <c r="W25" s="48"/>
      <c r="AA25" s="50"/>
      <c r="AB25" s="51"/>
      <c r="AC25" s="52" t="s">
        <v>1279</v>
      </c>
      <c r="AD25" s="52"/>
      <c r="AE25" s="52"/>
      <c r="AF25" s="52"/>
      <c r="AG25" s="52"/>
      <c r="AH25" s="300">
        <f>$AH$7</f>
        <v>0.25</v>
      </c>
      <c r="AI25" s="298"/>
      <c r="AJ25" s="55" t="s">
        <v>1280</v>
      </c>
      <c r="AK25" s="57"/>
      <c r="AL25" s="113"/>
      <c r="AM25" s="50"/>
      <c r="AN25" s="50"/>
      <c r="AO25" s="50"/>
      <c r="AP25" s="114"/>
      <c r="AQ25" s="58">
        <f>ROUND(ROUND((F15+K27*M27)*(1+AH25),0)*(1+AM10),0)</f>
        <v>755</v>
      </c>
      <c r="AR25" s="59"/>
    </row>
    <row r="26" spans="1:44" ht="16.5" customHeight="1">
      <c r="A26" s="39">
        <v>11</v>
      </c>
      <c r="B26" s="108" t="s">
        <v>1615</v>
      </c>
      <c r="C26" s="41" t="s">
        <v>1616</v>
      </c>
      <c r="D26" s="18"/>
      <c r="E26" s="47"/>
      <c r="F26" s="48"/>
      <c r="G26" s="48"/>
      <c r="H26" s="48"/>
      <c r="I26" s="75"/>
      <c r="J26" s="87"/>
      <c r="K26" s="315"/>
      <c r="L26" s="315"/>
      <c r="M26" s="48"/>
      <c r="N26" s="48"/>
      <c r="O26" s="48"/>
      <c r="P26" s="51"/>
      <c r="Q26" s="48"/>
      <c r="R26" s="48"/>
      <c r="S26" s="48"/>
      <c r="T26" s="50"/>
      <c r="U26" s="51"/>
      <c r="V26" s="60"/>
      <c r="W26" s="36"/>
      <c r="X26" s="36"/>
      <c r="Y26" s="36"/>
      <c r="Z26" s="61"/>
      <c r="AA26" s="61"/>
      <c r="AB26" s="62"/>
      <c r="AC26" s="52" t="s">
        <v>1282</v>
      </c>
      <c r="AD26" s="52"/>
      <c r="AE26" s="52"/>
      <c r="AF26" s="52"/>
      <c r="AG26" s="52"/>
      <c r="AH26" s="300">
        <f>$AH$8</f>
        <v>0.5</v>
      </c>
      <c r="AI26" s="298"/>
      <c r="AJ26" s="55" t="s">
        <v>938</v>
      </c>
      <c r="AK26" s="63"/>
      <c r="AL26" s="110"/>
      <c r="AM26" s="111"/>
      <c r="AN26" s="111"/>
      <c r="AO26" s="111"/>
      <c r="AP26" s="112"/>
      <c r="AQ26" s="58">
        <f>ROUND(ROUND((F15+K27*M27)*(1+AH26),0)*(1+AM10),0)</f>
        <v>906</v>
      </c>
      <c r="AR26" s="59"/>
    </row>
    <row r="27" spans="1:44" ht="16.5" customHeight="1">
      <c r="A27" s="39">
        <v>11</v>
      </c>
      <c r="B27" s="39" t="s">
        <v>1617</v>
      </c>
      <c r="C27" s="41" t="s">
        <v>1618</v>
      </c>
      <c r="D27" s="18"/>
      <c r="E27" s="47"/>
      <c r="F27" s="48"/>
      <c r="G27" s="48"/>
      <c r="H27" s="48"/>
      <c r="I27" s="75"/>
      <c r="J27" s="90" t="s">
        <v>896</v>
      </c>
      <c r="K27" s="16">
        <v>3</v>
      </c>
      <c r="L27" s="16" t="s">
        <v>893</v>
      </c>
      <c r="M27" s="299">
        <f>$M$15</f>
        <v>83</v>
      </c>
      <c r="N27" s="299"/>
      <c r="O27" s="48" t="s">
        <v>1278</v>
      </c>
      <c r="P27" s="51"/>
      <c r="Q27" s="48"/>
      <c r="R27" s="48"/>
      <c r="S27" s="48"/>
      <c r="T27" s="50"/>
      <c r="U27" s="51"/>
      <c r="V27" s="47" t="s">
        <v>1284</v>
      </c>
      <c r="W27" s="48"/>
      <c r="X27" s="48"/>
      <c r="Y27" s="48"/>
      <c r="Z27" s="50"/>
      <c r="AA27" s="50"/>
      <c r="AB27" s="51"/>
      <c r="AC27" s="18"/>
      <c r="AD27" s="18"/>
      <c r="AE27" s="18"/>
      <c r="AF27" s="18"/>
      <c r="AG27" s="18"/>
      <c r="AH27" s="18"/>
      <c r="AI27" s="18"/>
      <c r="AJ27" s="26"/>
      <c r="AK27" s="44"/>
      <c r="AL27" s="47"/>
      <c r="AM27" s="48"/>
      <c r="AN27" s="48"/>
      <c r="AO27" s="48"/>
      <c r="AP27" s="51"/>
      <c r="AQ27" s="58">
        <f>ROUND(ROUND((F15+K27*M27)*Z28,0)*(1+AM10),0)</f>
        <v>1207</v>
      </c>
      <c r="AR27" s="59"/>
    </row>
    <row r="28" spans="1:44" ht="16.5" customHeight="1">
      <c r="A28" s="39">
        <v>11</v>
      </c>
      <c r="B28" s="108" t="s">
        <v>1619</v>
      </c>
      <c r="C28" s="41" t="s">
        <v>1620</v>
      </c>
      <c r="D28" s="18"/>
      <c r="E28" s="47"/>
      <c r="F28" s="48"/>
      <c r="G28" s="48"/>
      <c r="H28" s="48"/>
      <c r="I28" s="75"/>
      <c r="J28" s="87"/>
      <c r="K28" s="48"/>
      <c r="L28" s="48"/>
      <c r="M28" s="48"/>
      <c r="N28" s="48"/>
      <c r="O28" s="48"/>
      <c r="P28" s="51"/>
      <c r="Q28" s="48"/>
      <c r="R28" s="48"/>
      <c r="S28" s="48"/>
      <c r="T28" s="50"/>
      <c r="U28" s="51"/>
      <c r="V28" s="47"/>
      <c r="W28" s="48"/>
      <c r="X28" s="48"/>
      <c r="Y28" s="50" t="s">
        <v>893</v>
      </c>
      <c r="Z28" s="313">
        <f>$Z$10</f>
        <v>2</v>
      </c>
      <c r="AA28" s="299"/>
      <c r="AB28" s="65"/>
      <c r="AC28" s="52" t="s">
        <v>1279</v>
      </c>
      <c r="AD28" s="52"/>
      <c r="AE28" s="52"/>
      <c r="AF28" s="52"/>
      <c r="AG28" s="52"/>
      <c r="AH28" s="300">
        <f>$AH$7</f>
        <v>0.25</v>
      </c>
      <c r="AI28" s="298"/>
      <c r="AJ28" s="55" t="s">
        <v>756</v>
      </c>
      <c r="AK28" s="63"/>
      <c r="AL28" s="110"/>
      <c r="AM28" s="111"/>
      <c r="AN28" s="111"/>
      <c r="AO28" s="111"/>
      <c r="AP28" s="112"/>
      <c r="AQ28" s="58">
        <f>ROUND(ROUND(ROUND((F15+K27*M27)*Z28,0)*(1+AH28),0)*(1+AM10),0)</f>
        <v>1510</v>
      </c>
      <c r="AR28" s="59"/>
    </row>
    <row r="29" spans="1:44" ht="16.5" customHeight="1">
      <c r="A29" s="39">
        <v>11</v>
      </c>
      <c r="B29" s="39" t="s">
        <v>1621</v>
      </c>
      <c r="C29" s="41" t="s">
        <v>1622</v>
      </c>
      <c r="D29" s="18"/>
      <c r="E29" s="60"/>
      <c r="F29" s="36"/>
      <c r="G29" s="36"/>
      <c r="H29" s="36"/>
      <c r="I29" s="95"/>
      <c r="J29" s="115"/>
      <c r="K29" s="36"/>
      <c r="L29" s="36"/>
      <c r="M29" s="36"/>
      <c r="N29" s="36"/>
      <c r="O29" s="36"/>
      <c r="P29" s="62"/>
      <c r="Q29" s="36"/>
      <c r="R29" s="36"/>
      <c r="S29" s="36"/>
      <c r="T29" s="61"/>
      <c r="U29" s="62"/>
      <c r="V29" s="60"/>
      <c r="W29" s="36"/>
      <c r="X29" s="36"/>
      <c r="Y29" s="36"/>
      <c r="Z29" s="61"/>
      <c r="AA29" s="66"/>
      <c r="AB29" s="67"/>
      <c r="AC29" s="52" t="s">
        <v>1282</v>
      </c>
      <c r="AD29" s="52"/>
      <c r="AE29" s="52"/>
      <c r="AF29" s="52"/>
      <c r="AG29" s="52"/>
      <c r="AH29" s="300">
        <f>$AH$8</f>
        <v>0.5</v>
      </c>
      <c r="AI29" s="298"/>
      <c r="AJ29" s="55" t="s">
        <v>938</v>
      </c>
      <c r="AK29" s="63"/>
      <c r="AL29" s="116"/>
      <c r="AM29" s="117"/>
      <c r="AN29" s="117"/>
      <c r="AO29" s="117"/>
      <c r="AP29" s="118"/>
      <c r="AQ29" s="58">
        <f>ROUND(ROUND(ROUND((F15+K27*M27)*Z28,0)*(1+AH29),0)*(1+AM10),0)</f>
        <v>1811</v>
      </c>
      <c r="AR29" s="59"/>
    </row>
    <row r="30" spans="1:44" ht="16.5" customHeight="1">
      <c r="A30" s="91">
        <v>11</v>
      </c>
      <c r="B30" s="108" t="s">
        <v>1623</v>
      </c>
      <c r="C30" s="92" t="s">
        <v>1624</v>
      </c>
      <c r="D30" s="324"/>
      <c r="E30" s="47" t="s">
        <v>1313</v>
      </c>
      <c r="F30" s="48"/>
      <c r="G30" s="48"/>
      <c r="H30" s="48"/>
      <c r="I30" s="48"/>
      <c r="J30" s="48"/>
      <c r="K30" s="48"/>
      <c r="L30" s="48"/>
      <c r="M30" s="48"/>
      <c r="N30" s="48"/>
      <c r="O30" s="48"/>
      <c r="P30" s="51"/>
      <c r="Q30" s="48"/>
      <c r="R30" s="48"/>
      <c r="S30" s="48"/>
      <c r="T30" s="50"/>
      <c r="U30" s="80"/>
      <c r="V30" s="47"/>
      <c r="W30" s="48"/>
      <c r="X30" s="48"/>
      <c r="Y30" s="48"/>
      <c r="Z30" s="50"/>
      <c r="AA30" s="49"/>
      <c r="AB30" s="80"/>
      <c r="AC30" s="48"/>
      <c r="AD30" s="48"/>
      <c r="AE30" s="48"/>
      <c r="AF30" s="48"/>
      <c r="AG30" s="48"/>
      <c r="AH30" s="8"/>
      <c r="AI30" s="8"/>
      <c r="AJ30" s="48"/>
      <c r="AK30" s="51"/>
      <c r="AL30" s="344" t="s">
        <v>1575</v>
      </c>
      <c r="AM30" s="321"/>
      <c r="AN30" s="321"/>
      <c r="AO30" s="321"/>
      <c r="AP30" s="345"/>
      <c r="AQ30" s="109">
        <f>ROUND(ROUND(K31,0)*(1+AM34),0)</f>
        <v>482</v>
      </c>
      <c r="AR30" s="46"/>
    </row>
    <row r="31" spans="1:44" ht="16.5" customHeight="1">
      <c r="A31" s="39">
        <v>11</v>
      </c>
      <c r="B31" s="39" t="s">
        <v>1625</v>
      </c>
      <c r="C31" s="41" t="s">
        <v>1626</v>
      </c>
      <c r="D31" s="324"/>
      <c r="E31" s="47" t="s">
        <v>954</v>
      </c>
      <c r="F31" s="48"/>
      <c r="G31" s="48"/>
      <c r="H31" s="48"/>
      <c r="I31" s="48"/>
      <c r="J31" s="48"/>
      <c r="K31" s="299">
        <f>'訪問介護'!K31</f>
        <v>402</v>
      </c>
      <c r="L31" s="299"/>
      <c r="M31" s="48" t="s">
        <v>1278</v>
      </c>
      <c r="N31" s="48"/>
      <c r="O31" s="48"/>
      <c r="P31" s="51"/>
      <c r="Q31" s="48"/>
      <c r="R31" s="48"/>
      <c r="S31" s="48"/>
      <c r="T31" s="50"/>
      <c r="U31" s="80"/>
      <c r="V31" s="47"/>
      <c r="W31" s="48"/>
      <c r="X31" s="48"/>
      <c r="Y31" s="48"/>
      <c r="Z31" s="50"/>
      <c r="AA31" s="49"/>
      <c r="AB31" s="80"/>
      <c r="AC31" s="52" t="s">
        <v>1279</v>
      </c>
      <c r="AD31" s="52"/>
      <c r="AE31" s="52"/>
      <c r="AF31" s="52"/>
      <c r="AG31" s="52"/>
      <c r="AH31" s="300">
        <f>$AH$7</f>
        <v>0.25</v>
      </c>
      <c r="AI31" s="298"/>
      <c r="AJ31" s="55" t="s">
        <v>1280</v>
      </c>
      <c r="AK31" s="63"/>
      <c r="AL31" s="320"/>
      <c r="AM31" s="337"/>
      <c r="AN31" s="337"/>
      <c r="AO31" s="337"/>
      <c r="AP31" s="345"/>
      <c r="AQ31" s="58">
        <f>ROUND(ROUND(K31*(1+AH31),0)*(1+AM34),0)</f>
        <v>604</v>
      </c>
      <c r="AR31" s="59"/>
    </row>
    <row r="32" spans="1:44" ht="16.5" customHeight="1">
      <c r="A32" s="39">
        <v>11</v>
      </c>
      <c r="B32" s="108" t="s">
        <v>1627</v>
      </c>
      <c r="C32" s="41" t="s">
        <v>1628</v>
      </c>
      <c r="D32" s="324"/>
      <c r="E32" s="47"/>
      <c r="F32" s="48"/>
      <c r="G32" s="48"/>
      <c r="H32" s="48"/>
      <c r="I32" s="48"/>
      <c r="J32" s="48"/>
      <c r="K32" s="48"/>
      <c r="L32" s="48"/>
      <c r="M32" s="48"/>
      <c r="N32" s="48"/>
      <c r="O32" s="48"/>
      <c r="P32" s="51"/>
      <c r="Q32" s="48"/>
      <c r="R32" s="48"/>
      <c r="S32" s="48"/>
      <c r="T32" s="50"/>
      <c r="U32" s="80"/>
      <c r="V32" s="60"/>
      <c r="W32" s="36"/>
      <c r="X32" s="36"/>
      <c r="Y32" s="36"/>
      <c r="Z32" s="61"/>
      <c r="AA32" s="66"/>
      <c r="AB32" s="67"/>
      <c r="AC32" s="52" t="s">
        <v>1282</v>
      </c>
      <c r="AD32" s="52"/>
      <c r="AE32" s="52"/>
      <c r="AF32" s="52"/>
      <c r="AG32" s="52"/>
      <c r="AH32" s="300">
        <f>$AH$8</f>
        <v>0.5</v>
      </c>
      <c r="AI32" s="298"/>
      <c r="AJ32" s="55" t="s">
        <v>938</v>
      </c>
      <c r="AK32" s="63"/>
      <c r="AL32" s="110"/>
      <c r="AM32" s="111"/>
      <c r="AN32" s="111"/>
      <c r="AO32" s="111"/>
      <c r="AP32" s="112"/>
      <c r="AQ32" s="58">
        <f>ROUND(ROUND(K31*(1+AH32),0)*(1+AM34),0)</f>
        <v>724</v>
      </c>
      <c r="AR32" s="59"/>
    </row>
    <row r="33" spans="1:44" ht="16.5" customHeight="1">
      <c r="A33" s="39">
        <v>11</v>
      </c>
      <c r="B33" s="39" t="s">
        <v>1629</v>
      </c>
      <c r="C33" s="41" t="s">
        <v>1630</v>
      </c>
      <c r="D33" s="324"/>
      <c r="E33" s="47"/>
      <c r="F33" s="48"/>
      <c r="G33" s="48"/>
      <c r="H33" s="48"/>
      <c r="I33" s="48"/>
      <c r="J33" s="48"/>
      <c r="K33" s="48"/>
      <c r="L33" s="48"/>
      <c r="M33" s="48"/>
      <c r="N33" s="48"/>
      <c r="O33" s="48"/>
      <c r="P33" s="51"/>
      <c r="Q33" s="48"/>
      <c r="R33" s="48"/>
      <c r="S33" s="48"/>
      <c r="T33" s="50"/>
      <c r="U33" s="80"/>
      <c r="V33" s="47" t="s">
        <v>1284</v>
      </c>
      <c r="W33" s="48"/>
      <c r="X33" s="48"/>
      <c r="Y33" s="48"/>
      <c r="Z33" s="50"/>
      <c r="AA33" s="49"/>
      <c r="AB33" s="80"/>
      <c r="AC33" s="48"/>
      <c r="AD33" s="48"/>
      <c r="AE33" s="48"/>
      <c r="AF33" s="48"/>
      <c r="AG33" s="48"/>
      <c r="AH33" s="8"/>
      <c r="AI33" s="8"/>
      <c r="AJ33" s="26"/>
      <c r="AK33" s="44"/>
      <c r="AL33" s="47"/>
      <c r="AM33" s="48"/>
      <c r="AN33" s="48"/>
      <c r="AO33" s="48"/>
      <c r="AP33" s="51"/>
      <c r="AQ33" s="45">
        <f>ROUND(ROUND(K31*Z34,0)*(1+AM34),0)</f>
        <v>965</v>
      </c>
      <c r="AR33" s="59"/>
    </row>
    <row r="34" spans="1:44" ht="16.5" customHeight="1">
      <c r="A34" s="39">
        <v>11</v>
      </c>
      <c r="B34" s="108" t="s">
        <v>1631</v>
      </c>
      <c r="C34" s="41" t="s">
        <v>1632</v>
      </c>
      <c r="D34" s="324"/>
      <c r="E34" s="47"/>
      <c r="F34" s="48"/>
      <c r="G34" s="48"/>
      <c r="H34" s="48"/>
      <c r="I34" s="48"/>
      <c r="J34" s="48"/>
      <c r="K34" s="48"/>
      <c r="L34" s="48"/>
      <c r="M34" s="48"/>
      <c r="N34" s="48"/>
      <c r="O34" s="48"/>
      <c r="P34" s="51"/>
      <c r="Q34" s="48"/>
      <c r="R34" s="48"/>
      <c r="S34" s="48"/>
      <c r="T34" s="50"/>
      <c r="U34" s="80"/>
      <c r="V34" s="47"/>
      <c r="W34" s="48"/>
      <c r="X34" s="30"/>
      <c r="Y34" s="50" t="s">
        <v>893</v>
      </c>
      <c r="Z34" s="313">
        <f>$Z$10</f>
        <v>2</v>
      </c>
      <c r="AA34" s="299"/>
      <c r="AB34" s="65"/>
      <c r="AC34" s="52" t="s">
        <v>1279</v>
      </c>
      <c r="AD34" s="52"/>
      <c r="AE34" s="52"/>
      <c r="AF34" s="52"/>
      <c r="AG34" s="52"/>
      <c r="AH34" s="300">
        <f>$AH$7</f>
        <v>0.25</v>
      </c>
      <c r="AI34" s="298"/>
      <c r="AJ34" s="55" t="s">
        <v>756</v>
      </c>
      <c r="AK34" s="63"/>
      <c r="AL34" s="110"/>
      <c r="AM34" s="313">
        <f>$AM$10</f>
        <v>0.2</v>
      </c>
      <c r="AN34" s="313"/>
      <c r="AO34" s="111" t="s">
        <v>756</v>
      </c>
      <c r="AP34" s="112"/>
      <c r="AQ34" s="58">
        <f>ROUND(ROUND(ROUND(K31*Z34,0)*(1+AH34),0)*(1+AM34),0)</f>
        <v>1206</v>
      </c>
      <c r="AR34" s="59"/>
    </row>
    <row r="35" spans="1:44" ht="16.5" customHeight="1">
      <c r="A35" s="39">
        <v>11</v>
      </c>
      <c r="B35" s="39" t="s">
        <v>1633</v>
      </c>
      <c r="C35" s="41" t="s">
        <v>1634</v>
      </c>
      <c r="D35" s="324"/>
      <c r="E35" s="60"/>
      <c r="F35" s="36"/>
      <c r="G35" s="36"/>
      <c r="H35" s="36"/>
      <c r="I35" s="36"/>
      <c r="J35" s="48"/>
      <c r="K35" s="48"/>
      <c r="L35" s="48"/>
      <c r="M35" s="48"/>
      <c r="N35" s="48"/>
      <c r="O35" s="48"/>
      <c r="P35" s="51"/>
      <c r="Q35" s="36"/>
      <c r="R35" s="36"/>
      <c r="S35" s="36"/>
      <c r="T35" s="61"/>
      <c r="U35" s="67"/>
      <c r="V35" s="60"/>
      <c r="W35" s="36"/>
      <c r="X35" s="36"/>
      <c r="Y35" s="36"/>
      <c r="Z35" s="61"/>
      <c r="AA35" s="66"/>
      <c r="AB35" s="67"/>
      <c r="AC35" s="52" t="s">
        <v>1282</v>
      </c>
      <c r="AD35" s="52"/>
      <c r="AE35" s="52"/>
      <c r="AF35" s="52"/>
      <c r="AG35" s="52"/>
      <c r="AH35" s="300">
        <f>$AH$8</f>
        <v>0.5</v>
      </c>
      <c r="AI35" s="298"/>
      <c r="AJ35" s="55" t="s">
        <v>938</v>
      </c>
      <c r="AK35" s="63"/>
      <c r="AL35" s="110"/>
      <c r="AM35" s="111"/>
      <c r="AN35" s="111"/>
      <c r="AO35" s="111"/>
      <c r="AP35" s="112"/>
      <c r="AQ35" s="58">
        <f>ROUND(ROUND(ROUND(K31*Z34,0)*(1+AH35),0)*(1+AM34),0)</f>
        <v>1447</v>
      </c>
      <c r="AR35" s="59"/>
    </row>
    <row r="36" spans="1:44" ht="16.5" customHeight="1">
      <c r="A36" s="39">
        <v>11</v>
      </c>
      <c r="B36" s="108" t="s">
        <v>1635</v>
      </c>
      <c r="C36" s="41" t="s">
        <v>1636</v>
      </c>
      <c r="D36" s="18"/>
      <c r="E36" s="341" t="s">
        <v>1320</v>
      </c>
      <c r="F36" s="338"/>
      <c r="G36" s="338"/>
      <c r="H36" s="338"/>
      <c r="I36" s="331"/>
      <c r="J36" s="42" t="s">
        <v>1298</v>
      </c>
      <c r="K36" s="26"/>
      <c r="L36" s="26"/>
      <c r="M36" s="26"/>
      <c r="N36" s="26"/>
      <c r="O36" s="26"/>
      <c r="P36" s="44"/>
      <c r="Q36" s="48"/>
      <c r="R36" s="48"/>
      <c r="S36" s="48"/>
      <c r="T36" s="50"/>
      <c r="U36" s="51"/>
      <c r="V36" s="42"/>
      <c r="W36" s="26"/>
      <c r="X36" s="26"/>
      <c r="Y36" s="26"/>
      <c r="Z36" s="43"/>
      <c r="AA36" s="43"/>
      <c r="AB36" s="44"/>
      <c r="AC36" s="18"/>
      <c r="AD36" s="18"/>
      <c r="AE36" s="18"/>
      <c r="AF36" s="18"/>
      <c r="AG36" s="18"/>
      <c r="AH36" s="8"/>
      <c r="AI36" s="8"/>
      <c r="AJ36" s="26"/>
      <c r="AK36" s="44"/>
      <c r="AL36" s="47"/>
      <c r="AM36" s="48"/>
      <c r="AN36" s="48"/>
      <c r="AO36" s="48"/>
      <c r="AP36" s="51"/>
      <c r="AQ36" s="58">
        <f>ROUND(ROUND(F39+K39*M39,0)*(1+AM34),0)</f>
        <v>582</v>
      </c>
      <c r="AR36" s="59"/>
    </row>
    <row r="37" spans="1:44" ht="16.5" customHeight="1">
      <c r="A37" s="39">
        <v>11</v>
      </c>
      <c r="B37" s="39" t="s">
        <v>1637</v>
      </c>
      <c r="C37" s="41" t="s">
        <v>1638</v>
      </c>
      <c r="D37" s="18"/>
      <c r="E37" s="329"/>
      <c r="F37" s="330"/>
      <c r="G37" s="330"/>
      <c r="H37" s="330"/>
      <c r="I37" s="331"/>
      <c r="J37" s="47" t="s">
        <v>1639</v>
      </c>
      <c r="K37" s="48"/>
      <c r="L37" s="48"/>
      <c r="M37" s="48"/>
      <c r="N37" s="48"/>
      <c r="O37" s="48"/>
      <c r="P37" s="51"/>
      <c r="Q37" s="48"/>
      <c r="R37" s="48"/>
      <c r="S37" s="48"/>
      <c r="T37" s="50"/>
      <c r="U37" s="51"/>
      <c r="V37" s="47"/>
      <c r="W37" s="48"/>
      <c r="X37" s="48"/>
      <c r="Y37" s="48"/>
      <c r="Z37" s="50"/>
      <c r="AA37" s="50"/>
      <c r="AB37" s="51"/>
      <c r="AC37" s="52" t="s">
        <v>1279</v>
      </c>
      <c r="AD37" s="52"/>
      <c r="AE37" s="52"/>
      <c r="AF37" s="52"/>
      <c r="AG37" s="52"/>
      <c r="AH37" s="300">
        <f>$AH$7</f>
        <v>0.25</v>
      </c>
      <c r="AI37" s="298"/>
      <c r="AJ37" s="55" t="s">
        <v>1280</v>
      </c>
      <c r="AK37" s="57"/>
      <c r="AL37" s="113"/>
      <c r="AM37" s="50"/>
      <c r="AN37" s="50"/>
      <c r="AO37" s="50"/>
      <c r="AP37" s="114"/>
      <c r="AQ37" s="58">
        <f>ROUND(ROUND((F39+K39*M39)*(1+AH37),0)*(1+AM34),0)</f>
        <v>727</v>
      </c>
      <c r="AR37" s="59"/>
    </row>
    <row r="38" spans="1:44" ht="16.5" customHeight="1">
      <c r="A38" s="39">
        <v>11</v>
      </c>
      <c r="B38" s="108" t="s">
        <v>1640</v>
      </c>
      <c r="C38" s="41" t="s">
        <v>1641</v>
      </c>
      <c r="D38" s="18"/>
      <c r="E38" s="329"/>
      <c r="F38" s="330"/>
      <c r="G38" s="330"/>
      <c r="H38" s="330"/>
      <c r="I38" s="331"/>
      <c r="J38" s="86"/>
      <c r="K38" s="48"/>
      <c r="L38" s="48"/>
      <c r="M38" s="48"/>
      <c r="N38" s="48"/>
      <c r="O38" s="48"/>
      <c r="P38" s="51"/>
      <c r="Q38" s="48"/>
      <c r="R38" s="48"/>
      <c r="S38" s="48"/>
      <c r="T38" s="50"/>
      <c r="U38" s="51"/>
      <c r="V38" s="60"/>
      <c r="W38" s="36"/>
      <c r="X38" s="36"/>
      <c r="Y38" s="36"/>
      <c r="Z38" s="61"/>
      <c r="AA38" s="61"/>
      <c r="AB38" s="62"/>
      <c r="AC38" s="52" t="s">
        <v>1282</v>
      </c>
      <c r="AD38" s="52"/>
      <c r="AE38" s="52"/>
      <c r="AF38" s="52"/>
      <c r="AG38" s="52"/>
      <c r="AH38" s="300">
        <f>$AH$8</f>
        <v>0.5</v>
      </c>
      <c r="AI38" s="298"/>
      <c r="AJ38" s="55" t="s">
        <v>938</v>
      </c>
      <c r="AK38" s="63"/>
      <c r="AL38" s="110"/>
      <c r="AM38" s="111"/>
      <c r="AN38" s="111"/>
      <c r="AO38" s="111"/>
      <c r="AP38" s="112"/>
      <c r="AQ38" s="58">
        <f>ROUND(ROUND((F39+K39*M39)*(1+AH38),0)*(1+AM34),0)</f>
        <v>874</v>
      </c>
      <c r="AR38" s="59"/>
    </row>
    <row r="39" spans="1:44" ht="16.5" customHeight="1">
      <c r="A39" s="39">
        <v>11</v>
      </c>
      <c r="B39" s="39" t="s">
        <v>1642</v>
      </c>
      <c r="C39" s="41" t="s">
        <v>1643</v>
      </c>
      <c r="D39" s="18"/>
      <c r="E39" s="47"/>
      <c r="F39" s="339">
        <f>K31</f>
        <v>402</v>
      </c>
      <c r="G39" s="339"/>
      <c r="H39" s="70" t="s">
        <v>1278</v>
      </c>
      <c r="I39" s="77"/>
      <c r="J39" s="85" t="s">
        <v>896</v>
      </c>
      <c r="K39" s="16">
        <v>1</v>
      </c>
      <c r="L39" s="50" t="s">
        <v>893</v>
      </c>
      <c r="M39" s="299">
        <f>$M$15</f>
        <v>83</v>
      </c>
      <c r="N39" s="299"/>
      <c r="O39" s="48" t="s">
        <v>1278</v>
      </c>
      <c r="P39" s="51"/>
      <c r="Q39" s="48"/>
      <c r="R39" s="48"/>
      <c r="S39" s="48"/>
      <c r="T39" s="50"/>
      <c r="U39" s="51"/>
      <c r="V39" s="47" t="s">
        <v>1284</v>
      </c>
      <c r="W39" s="48"/>
      <c r="X39" s="48"/>
      <c r="Y39" s="48"/>
      <c r="Z39" s="50"/>
      <c r="AA39" s="50"/>
      <c r="AB39" s="51"/>
      <c r="AC39" s="18"/>
      <c r="AD39" s="18"/>
      <c r="AE39" s="18"/>
      <c r="AF39" s="18"/>
      <c r="AG39" s="18"/>
      <c r="AH39" s="8"/>
      <c r="AI39" s="8"/>
      <c r="AJ39" s="26"/>
      <c r="AK39" s="44"/>
      <c r="AL39" s="47"/>
      <c r="AM39" s="48"/>
      <c r="AN39" s="48"/>
      <c r="AO39" s="48"/>
      <c r="AP39" s="51"/>
      <c r="AQ39" s="58">
        <f>ROUND(ROUND((F39+K39*M39)*Z40,0)*(1+AM34),0)</f>
        <v>1164</v>
      </c>
      <c r="AR39" s="59"/>
    </row>
    <row r="40" spans="1:44" ht="16.5" customHeight="1">
      <c r="A40" s="39">
        <v>11</v>
      </c>
      <c r="B40" s="108" t="s">
        <v>1644</v>
      </c>
      <c r="C40" s="41" t="s">
        <v>1645</v>
      </c>
      <c r="D40" s="18"/>
      <c r="E40" s="47"/>
      <c r="F40" s="48"/>
      <c r="G40" s="48"/>
      <c r="H40" s="72"/>
      <c r="I40" s="71"/>
      <c r="J40" s="86"/>
      <c r="K40" s="48"/>
      <c r="L40" s="48"/>
      <c r="M40" s="48"/>
      <c r="N40" s="48"/>
      <c r="O40" s="48"/>
      <c r="P40" s="51"/>
      <c r="Q40" s="48"/>
      <c r="R40" s="48"/>
      <c r="S40" s="48"/>
      <c r="T40" s="50"/>
      <c r="U40" s="51"/>
      <c r="V40" s="47"/>
      <c r="W40" s="48"/>
      <c r="X40" s="30"/>
      <c r="Y40" s="50" t="s">
        <v>893</v>
      </c>
      <c r="Z40" s="313">
        <f>$Z$10</f>
        <v>2</v>
      </c>
      <c r="AA40" s="299"/>
      <c r="AB40" s="65"/>
      <c r="AC40" s="52" t="s">
        <v>1279</v>
      </c>
      <c r="AD40" s="52"/>
      <c r="AE40" s="52"/>
      <c r="AF40" s="52"/>
      <c r="AG40" s="52"/>
      <c r="AH40" s="300">
        <f>$AH$7</f>
        <v>0.25</v>
      </c>
      <c r="AI40" s="298"/>
      <c r="AJ40" s="55" t="s">
        <v>756</v>
      </c>
      <c r="AK40" s="63"/>
      <c r="AL40" s="110"/>
      <c r="AM40" s="111"/>
      <c r="AN40" s="111"/>
      <c r="AO40" s="111"/>
      <c r="AP40" s="112"/>
      <c r="AQ40" s="58">
        <f>ROUND(ROUND(ROUND((F39+K39*M39)*Z40,0)*(1+AH40),0)*(1+AM34),0)</f>
        <v>1456</v>
      </c>
      <c r="AR40" s="59"/>
    </row>
    <row r="41" spans="1:44" ht="16.5" customHeight="1">
      <c r="A41" s="39">
        <v>11</v>
      </c>
      <c r="B41" s="39" t="s">
        <v>1646</v>
      </c>
      <c r="C41" s="41" t="s">
        <v>1647</v>
      </c>
      <c r="D41" s="18"/>
      <c r="E41" s="47"/>
      <c r="F41" s="48"/>
      <c r="G41" s="48"/>
      <c r="H41" s="72"/>
      <c r="I41" s="71"/>
      <c r="J41" s="86"/>
      <c r="K41" s="48"/>
      <c r="L41" s="48"/>
      <c r="M41" s="48"/>
      <c r="N41" s="48"/>
      <c r="O41" s="48"/>
      <c r="P41" s="51"/>
      <c r="Q41" s="36"/>
      <c r="R41" s="36"/>
      <c r="S41" s="36"/>
      <c r="T41" s="61"/>
      <c r="U41" s="62"/>
      <c r="V41" s="60"/>
      <c r="W41" s="36"/>
      <c r="X41" s="36"/>
      <c r="Y41" s="36"/>
      <c r="Z41" s="61"/>
      <c r="AA41" s="66"/>
      <c r="AB41" s="67"/>
      <c r="AC41" s="52" t="s">
        <v>1282</v>
      </c>
      <c r="AD41" s="52"/>
      <c r="AE41" s="52"/>
      <c r="AF41" s="52"/>
      <c r="AG41" s="52"/>
      <c r="AH41" s="300">
        <f>$AH$8</f>
        <v>0.5</v>
      </c>
      <c r="AI41" s="298"/>
      <c r="AJ41" s="55" t="s">
        <v>938</v>
      </c>
      <c r="AK41" s="63"/>
      <c r="AL41" s="110"/>
      <c r="AM41" s="111"/>
      <c r="AN41" s="111"/>
      <c r="AO41" s="111"/>
      <c r="AP41" s="112"/>
      <c r="AQ41" s="58">
        <f>ROUND(ROUND(ROUND((F39+K39*M39)*Z40,0)*(1+AH41),0)*(1+AM34),0)</f>
        <v>1746</v>
      </c>
      <c r="AR41" s="59"/>
    </row>
    <row r="42" spans="1:44" ht="16.5" customHeight="1">
      <c r="A42" s="39">
        <v>11</v>
      </c>
      <c r="B42" s="108" t="s">
        <v>1648</v>
      </c>
      <c r="C42" s="41" t="s">
        <v>1649</v>
      </c>
      <c r="D42" s="18"/>
      <c r="E42" s="47"/>
      <c r="F42" s="48"/>
      <c r="G42" s="48"/>
      <c r="H42" s="48"/>
      <c r="I42" s="74"/>
      <c r="J42" s="42" t="s">
        <v>1306</v>
      </c>
      <c r="K42" s="26"/>
      <c r="L42" s="26"/>
      <c r="M42" s="26"/>
      <c r="N42" s="26"/>
      <c r="O42" s="26"/>
      <c r="P42" s="44"/>
      <c r="Q42" s="48"/>
      <c r="R42" s="48"/>
      <c r="S42" s="48"/>
      <c r="T42" s="50"/>
      <c r="U42" s="51"/>
      <c r="V42" s="42"/>
      <c r="W42" s="26"/>
      <c r="X42" s="26"/>
      <c r="Y42" s="26"/>
      <c r="Z42" s="43"/>
      <c r="AA42" s="43"/>
      <c r="AB42" s="44"/>
      <c r="AC42" s="18"/>
      <c r="AD42" s="18"/>
      <c r="AE42" s="18"/>
      <c r="AF42" s="18"/>
      <c r="AG42" s="18"/>
      <c r="AH42" s="18"/>
      <c r="AI42" s="18"/>
      <c r="AJ42" s="26"/>
      <c r="AK42" s="44"/>
      <c r="AL42" s="47"/>
      <c r="AM42" s="48"/>
      <c r="AN42" s="48"/>
      <c r="AO42" s="48"/>
      <c r="AP42" s="51"/>
      <c r="AQ42" s="58">
        <f>ROUND(ROUND(F39+K45*M45,0)*(1+AM34),0)</f>
        <v>682</v>
      </c>
      <c r="AR42" s="59"/>
    </row>
    <row r="43" spans="1:44" ht="16.5" customHeight="1">
      <c r="A43" s="39">
        <v>11</v>
      </c>
      <c r="B43" s="39" t="s">
        <v>1650</v>
      </c>
      <c r="C43" s="41" t="s">
        <v>1651</v>
      </c>
      <c r="D43" s="18"/>
      <c r="E43" s="47"/>
      <c r="F43" s="48"/>
      <c r="G43" s="48"/>
      <c r="H43" s="48"/>
      <c r="I43" s="74"/>
      <c r="J43" s="47" t="s">
        <v>1350</v>
      </c>
      <c r="K43" s="48"/>
      <c r="L43" s="48"/>
      <c r="M43" s="48"/>
      <c r="N43" s="48"/>
      <c r="O43" s="48"/>
      <c r="P43" s="51"/>
      <c r="Q43" s="48"/>
      <c r="R43" s="48"/>
      <c r="S43" s="48"/>
      <c r="T43" s="50"/>
      <c r="U43" s="51"/>
      <c r="V43" s="47"/>
      <c r="W43" s="48"/>
      <c r="X43" s="48"/>
      <c r="Y43" s="48"/>
      <c r="Z43" s="50"/>
      <c r="AA43" s="50"/>
      <c r="AB43" s="51"/>
      <c r="AC43" s="52" t="s">
        <v>1279</v>
      </c>
      <c r="AD43" s="52"/>
      <c r="AE43" s="52"/>
      <c r="AF43" s="52"/>
      <c r="AG43" s="52"/>
      <c r="AH43" s="300">
        <f>$AH$7</f>
        <v>0.25</v>
      </c>
      <c r="AI43" s="298"/>
      <c r="AJ43" s="55" t="s">
        <v>1280</v>
      </c>
      <c r="AK43" s="57"/>
      <c r="AL43" s="113"/>
      <c r="AM43" s="50"/>
      <c r="AN43" s="50"/>
      <c r="AO43" s="50"/>
      <c r="AP43" s="114"/>
      <c r="AQ43" s="58">
        <f>ROUND(ROUND((F39+K45*M45)*(1+AH43),0)*(1+AM34),0)</f>
        <v>852</v>
      </c>
      <c r="AR43" s="59"/>
    </row>
    <row r="44" spans="1:44" ht="16.5" customHeight="1">
      <c r="A44" s="39">
        <v>11</v>
      </c>
      <c r="B44" s="108" t="s">
        <v>1652</v>
      </c>
      <c r="C44" s="41" t="s">
        <v>1653</v>
      </c>
      <c r="D44" s="18"/>
      <c r="E44" s="47"/>
      <c r="F44" s="48"/>
      <c r="G44" s="48"/>
      <c r="H44" s="48"/>
      <c r="I44" s="74"/>
      <c r="J44" s="87"/>
      <c r="K44" s="48"/>
      <c r="L44" s="48"/>
      <c r="M44" s="48"/>
      <c r="N44" s="48"/>
      <c r="O44" s="48"/>
      <c r="P44" s="51"/>
      <c r="Q44" s="48"/>
      <c r="R44" s="48"/>
      <c r="S44" s="48"/>
      <c r="T44" s="50"/>
      <c r="U44" s="51"/>
      <c r="V44" s="60"/>
      <c r="W44" s="36"/>
      <c r="X44" s="36"/>
      <c r="Y44" s="36"/>
      <c r="Z44" s="61"/>
      <c r="AA44" s="61"/>
      <c r="AB44" s="62"/>
      <c r="AC44" s="52" t="s">
        <v>1282</v>
      </c>
      <c r="AD44" s="52"/>
      <c r="AE44" s="52"/>
      <c r="AF44" s="52"/>
      <c r="AG44" s="52"/>
      <c r="AH44" s="300">
        <f>$AH$8</f>
        <v>0.5</v>
      </c>
      <c r="AI44" s="298"/>
      <c r="AJ44" s="55" t="s">
        <v>938</v>
      </c>
      <c r="AK44" s="63"/>
      <c r="AL44" s="110"/>
      <c r="AM44" s="111"/>
      <c r="AN44" s="111"/>
      <c r="AO44" s="111"/>
      <c r="AP44" s="112"/>
      <c r="AQ44" s="58">
        <f>ROUND(ROUND((F39+K45*M45)*(1+AH44),0)*(1+AM34),0)</f>
        <v>1022</v>
      </c>
      <c r="AR44" s="59"/>
    </row>
    <row r="45" spans="1:44" ht="16.5" customHeight="1">
      <c r="A45" s="39">
        <v>11</v>
      </c>
      <c r="B45" s="39" t="s">
        <v>1654</v>
      </c>
      <c r="C45" s="41" t="s">
        <v>1655</v>
      </c>
      <c r="D45" s="18"/>
      <c r="E45" s="47"/>
      <c r="F45" s="48"/>
      <c r="G45" s="48"/>
      <c r="H45" s="48"/>
      <c r="I45" s="74"/>
      <c r="J45" s="85" t="s">
        <v>896</v>
      </c>
      <c r="K45" s="16">
        <v>2</v>
      </c>
      <c r="L45" s="16" t="s">
        <v>893</v>
      </c>
      <c r="M45" s="299">
        <f>$M$15</f>
        <v>83</v>
      </c>
      <c r="N45" s="299"/>
      <c r="O45" s="48" t="s">
        <v>1278</v>
      </c>
      <c r="P45" s="51"/>
      <c r="Q45" s="48"/>
      <c r="R45" s="48"/>
      <c r="S45" s="48"/>
      <c r="T45" s="50"/>
      <c r="U45" s="51"/>
      <c r="V45" s="47" t="s">
        <v>1284</v>
      </c>
      <c r="W45" s="48"/>
      <c r="X45" s="48"/>
      <c r="Y45" s="48"/>
      <c r="Z45" s="50"/>
      <c r="AA45" s="50"/>
      <c r="AB45" s="51"/>
      <c r="AC45" s="18"/>
      <c r="AD45" s="18"/>
      <c r="AE45" s="18"/>
      <c r="AF45" s="18"/>
      <c r="AG45" s="18"/>
      <c r="AH45" s="8"/>
      <c r="AI45" s="8"/>
      <c r="AJ45" s="26"/>
      <c r="AK45" s="44"/>
      <c r="AL45" s="47"/>
      <c r="AM45" s="48"/>
      <c r="AN45" s="48"/>
      <c r="AO45" s="48"/>
      <c r="AP45" s="51"/>
      <c r="AQ45" s="58">
        <f>ROUND(ROUND((F39+K45*M45)*Z46,0)*(1+AM34),0)</f>
        <v>1363</v>
      </c>
      <c r="AR45" s="59"/>
    </row>
    <row r="46" spans="1:44" ht="16.5" customHeight="1">
      <c r="A46" s="39">
        <v>11</v>
      </c>
      <c r="B46" s="108" t="s">
        <v>1656</v>
      </c>
      <c r="C46" s="41" t="s">
        <v>1657</v>
      </c>
      <c r="D46" s="18"/>
      <c r="E46" s="47"/>
      <c r="F46" s="48"/>
      <c r="G46" s="48"/>
      <c r="H46" s="48"/>
      <c r="I46" s="74"/>
      <c r="J46" s="87"/>
      <c r="K46" s="48"/>
      <c r="L46" s="48"/>
      <c r="M46" s="48"/>
      <c r="N46" s="48"/>
      <c r="O46" s="48"/>
      <c r="P46" s="51"/>
      <c r="Q46" s="48"/>
      <c r="R46" s="48"/>
      <c r="S46" s="48"/>
      <c r="T46" s="50"/>
      <c r="U46" s="51"/>
      <c r="V46" s="47"/>
      <c r="W46" s="48"/>
      <c r="X46" s="30"/>
      <c r="Y46" s="50" t="s">
        <v>893</v>
      </c>
      <c r="Z46" s="313">
        <f>$Z$10</f>
        <v>2</v>
      </c>
      <c r="AA46" s="299"/>
      <c r="AB46" s="65"/>
      <c r="AC46" s="52" t="s">
        <v>1279</v>
      </c>
      <c r="AD46" s="52"/>
      <c r="AE46" s="52"/>
      <c r="AF46" s="52"/>
      <c r="AG46" s="52"/>
      <c r="AH46" s="300">
        <f>$AH$7</f>
        <v>0.25</v>
      </c>
      <c r="AI46" s="298"/>
      <c r="AJ46" s="55" t="s">
        <v>756</v>
      </c>
      <c r="AK46" s="63"/>
      <c r="AL46" s="110"/>
      <c r="AM46" s="111"/>
      <c r="AN46" s="111"/>
      <c r="AO46" s="111"/>
      <c r="AP46" s="112"/>
      <c r="AQ46" s="58">
        <f>ROUND(ROUND(ROUND((F39+K45*M45)*Z46,0)*(1+AH46),0)*(1+AM34),0)</f>
        <v>1704</v>
      </c>
      <c r="AR46" s="59"/>
    </row>
    <row r="47" spans="1:44" ht="16.5" customHeight="1">
      <c r="A47" s="39">
        <v>11</v>
      </c>
      <c r="B47" s="39" t="s">
        <v>1658</v>
      </c>
      <c r="C47" s="41" t="s">
        <v>1659</v>
      </c>
      <c r="D47" s="18"/>
      <c r="E47" s="47"/>
      <c r="F47" s="48"/>
      <c r="G47" s="48"/>
      <c r="H47" s="48"/>
      <c r="I47" s="77"/>
      <c r="J47" s="88"/>
      <c r="K47" s="48"/>
      <c r="L47" s="48"/>
      <c r="M47" s="48"/>
      <c r="N47" s="48"/>
      <c r="O47" s="48"/>
      <c r="P47" s="51"/>
      <c r="Q47" s="36"/>
      <c r="R47" s="36"/>
      <c r="S47" s="36"/>
      <c r="T47" s="61"/>
      <c r="U47" s="62"/>
      <c r="V47" s="60"/>
      <c r="W47" s="36"/>
      <c r="X47" s="36"/>
      <c r="Y47" s="36"/>
      <c r="Z47" s="61"/>
      <c r="AA47" s="66"/>
      <c r="AB47" s="67"/>
      <c r="AC47" s="52" t="s">
        <v>1282</v>
      </c>
      <c r="AD47" s="52"/>
      <c r="AE47" s="52"/>
      <c r="AF47" s="52"/>
      <c r="AG47" s="52"/>
      <c r="AH47" s="300">
        <f>$AH$8</f>
        <v>0.5</v>
      </c>
      <c r="AI47" s="298"/>
      <c r="AJ47" s="55" t="s">
        <v>938</v>
      </c>
      <c r="AK47" s="63"/>
      <c r="AL47" s="110"/>
      <c r="AM47" s="111"/>
      <c r="AN47" s="111"/>
      <c r="AO47" s="111"/>
      <c r="AP47" s="112"/>
      <c r="AQ47" s="58">
        <f>ROUND(ROUND(ROUND((F39+K45*M45)*Z46,0)*(1+AH47),0)*(1+AM34),0)</f>
        <v>2045</v>
      </c>
      <c r="AR47" s="59"/>
    </row>
    <row r="48" spans="1:44" ht="16.5" customHeight="1">
      <c r="A48" s="39">
        <v>11</v>
      </c>
      <c r="B48" s="108" t="s">
        <v>1660</v>
      </c>
      <c r="C48" s="41" t="s">
        <v>1661</v>
      </c>
      <c r="D48" s="47"/>
      <c r="E48" s="47"/>
      <c r="F48" s="48"/>
      <c r="G48" s="48"/>
      <c r="H48" s="48"/>
      <c r="I48" s="75"/>
      <c r="J48" s="42" t="s">
        <v>1662</v>
      </c>
      <c r="K48" s="26"/>
      <c r="L48" s="26"/>
      <c r="M48" s="26"/>
      <c r="N48" s="26"/>
      <c r="O48" s="26"/>
      <c r="P48" s="44"/>
      <c r="Q48" s="48"/>
      <c r="R48" s="48"/>
      <c r="S48" s="48"/>
      <c r="T48" s="50"/>
      <c r="U48" s="51"/>
      <c r="V48" s="47"/>
      <c r="W48" s="48"/>
      <c r="X48" s="48"/>
      <c r="Y48" s="48"/>
      <c r="Z48" s="50"/>
      <c r="AA48" s="50"/>
      <c r="AB48" s="51"/>
      <c r="AC48" s="18"/>
      <c r="AD48" s="18"/>
      <c r="AE48" s="18"/>
      <c r="AF48" s="18"/>
      <c r="AG48" s="18"/>
      <c r="AH48" s="18"/>
      <c r="AI48" s="18"/>
      <c r="AJ48" s="48"/>
      <c r="AK48" s="51"/>
      <c r="AL48" s="47"/>
      <c r="AM48" s="48"/>
      <c r="AN48" s="48"/>
      <c r="AO48" s="48"/>
      <c r="AP48" s="51"/>
      <c r="AQ48" s="58">
        <f>ROUND(ROUND(F39+K51*M51,0)*(1+AM34),0)</f>
        <v>781</v>
      </c>
      <c r="AR48" s="59"/>
    </row>
    <row r="49" spans="1:44" ht="16.5" customHeight="1">
      <c r="A49" s="39">
        <v>11</v>
      </c>
      <c r="B49" s="39" t="s">
        <v>1663</v>
      </c>
      <c r="C49" s="41" t="s">
        <v>1664</v>
      </c>
      <c r="D49" s="47"/>
      <c r="E49" s="47"/>
      <c r="F49" s="48"/>
      <c r="G49" s="48"/>
      <c r="H49" s="48"/>
      <c r="I49" s="75"/>
      <c r="J49" s="47"/>
      <c r="K49" s="48"/>
      <c r="L49" s="48"/>
      <c r="M49" s="48"/>
      <c r="N49" s="48"/>
      <c r="O49" s="48"/>
      <c r="P49" s="51"/>
      <c r="Q49" s="48"/>
      <c r="R49" s="48"/>
      <c r="S49" s="48"/>
      <c r="T49" s="50"/>
      <c r="U49" s="51"/>
      <c r="V49" s="47"/>
      <c r="W49" s="48"/>
      <c r="X49" s="48"/>
      <c r="Y49" s="48"/>
      <c r="Z49" s="50"/>
      <c r="AA49" s="50"/>
      <c r="AB49" s="51"/>
      <c r="AC49" s="52" t="s">
        <v>1279</v>
      </c>
      <c r="AD49" s="52"/>
      <c r="AE49" s="52"/>
      <c r="AF49" s="52"/>
      <c r="AG49" s="52"/>
      <c r="AH49" s="300">
        <f>$AH$7</f>
        <v>0.25</v>
      </c>
      <c r="AI49" s="298"/>
      <c r="AJ49" s="55" t="s">
        <v>1280</v>
      </c>
      <c r="AK49" s="57"/>
      <c r="AL49" s="113"/>
      <c r="AM49" s="50"/>
      <c r="AN49" s="50"/>
      <c r="AO49" s="50"/>
      <c r="AP49" s="114"/>
      <c r="AQ49" s="58">
        <f>ROUND(ROUND((F39+K51*M51)*(1+AH49),0)*(1+AM34),0)</f>
        <v>977</v>
      </c>
      <c r="AR49" s="59"/>
    </row>
    <row r="50" spans="1:44" ht="16.5" customHeight="1">
      <c r="A50" s="39">
        <v>11</v>
      </c>
      <c r="B50" s="108" t="s">
        <v>1665</v>
      </c>
      <c r="C50" s="41" t="s">
        <v>1666</v>
      </c>
      <c r="D50" s="18"/>
      <c r="E50" s="47"/>
      <c r="F50" s="48"/>
      <c r="G50" s="48"/>
      <c r="H50" s="48"/>
      <c r="I50" s="75"/>
      <c r="J50" s="87"/>
      <c r="K50" s="48"/>
      <c r="L50" s="48"/>
      <c r="M50" s="48"/>
      <c r="N50" s="48"/>
      <c r="O50" s="48"/>
      <c r="P50" s="51"/>
      <c r="Q50" s="48"/>
      <c r="R50" s="48"/>
      <c r="S50" s="48"/>
      <c r="T50" s="50"/>
      <c r="U50" s="51"/>
      <c r="V50" s="60"/>
      <c r="W50" s="36"/>
      <c r="X50" s="36"/>
      <c r="Y50" s="36"/>
      <c r="Z50" s="61"/>
      <c r="AA50" s="61"/>
      <c r="AB50" s="62"/>
      <c r="AC50" s="52" t="s">
        <v>1282</v>
      </c>
      <c r="AD50" s="52"/>
      <c r="AE50" s="52"/>
      <c r="AF50" s="52"/>
      <c r="AG50" s="52"/>
      <c r="AH50" s="300">
        <f>$AH$8</f>
        <v>0.5</v>
      </c>
      <c r="AI50" s="298"/>
      <c r="AJ50" s="55" t="s">
        <v>938</v>
      </c>
      <c r="AK50" s="63"/>
      <c r="AL50" s="110"/>
      <c r="AM50" s="111"/>
      <c r="AN50" s="111"/>
      <c r="AO50" s="111"/>
      <c r="AP50" s="112"/>
      <c r="AQ50" s="58">
        <f>ROUND(ROUND((F39+K51*M51)*(1+AH50),0)*(1+AM34),0)</f>
        <v>1172</v>
      </c>
      <c r="AR50" s="59"/>
    </row>
    <row r="51" spans="1:44" ht="16.5" customHeight="1">
      <c r="A51" s="39">
        <v>11</v>
      </c>
      <c r="B51" s="39" t="s">
        <v>1667</v>
      </c>
      <c r="C51" s="41" t="s">
        <v>1668</v>
      </c>
      <c r="D51" s="18"/>
      <c r="E51" s="47"/>
      <c r="F51" s="48"/>
      <c r="G51" s="48"/>
      <c r="H51" s="48"/>
      <c r="I51" s="75"/>
      <c r="J51" s="85" t="s">
        <v>896</v>
      </c>
      <c r="K51" s="16">
        <v>3</v>
      </c>
      <c r="L51" s="16" t="s">
        <v>893</v>
      </c>
      <c r="M51" s="299">
        <f>$M$15</f>
        <v>83</v>
      </c>
      <c r="N51" s="299"/>
      <c r="O51" s="48" t="s">
        <v>1278</v>
      </c>
      <c r="P51" s="51"/>
      <c r="Q51" s="48"/>
      <c r="R51" s="48"/>
      <c r="S51" s="48"/>
      <c r="T51" s="50"/>
      <c r="U51" s="51"/>
      <c r="V51" s="47" t="s">
        <v>1284</v>
      </c>
      <c r="W51" s="48"/>
      <c r="X51" s="48"/>
      <c r="Y51" s="48"/>
      <c r="Z51" s="50"/>
      <c r="AA51" s="50"/>
      <c r="AB51" s="51"/>
      <c r="AC51" s="18"/>
      <c r="AD51" s="18"/>
      <c r="AE51" s="18"/>
      <c r="AF51" s="18"/>
      <c r="AG51" s="18"/>
      <c r="AH51" s="8"/>
      <c r="AI51" s="8"/>
      <c r="AJ51" s="26"/>
      <c r="AK51" s="44"/>
      <c r="AL51" s="47"/>
      <c r="AM51" s="48"/>
      <c r="AN51" s="48"/>
      <c r="AO51" s="48"/>
      <c r="AP51" s="51"/>
      <c r="AQ51" s="58">
        <f>ROUND(ROUND((F39+K51*M51)*Z52,0)*(1+AM34),0)</f>
        <v>1562</v>
      </c>
      <c r="AR51" s="59"/>
    </row>
    <row r="52" spans="1:44" ht="16.5" customHeight="1">
      <c r="A52" s="39">
        <v>11</v>
      </c>
      <c r="B52" s="108" t="s">
        <v>1669</v>
      </c>
      <c r="C52" s="41" t="s">
        <v>1670</v>
      </c>
      <c r="D52" s="18"/>
      <c r="E52" s="47"/>
      <c r="F52" s="48"/>
      <c r="G52" s="48"/>
      <c r="H52" s="48"/>
      <c r="I52" s="75"/>
      <c r="J52" s="87"/>
      <c r="K52" s="48"/>
      <c r="L52" s="48"/>
      <c r="M52" s="48"/>
      <c r="N52" s="48"/>
      <c r="O52" s="48"/>
      <c r="P52" s="51"/>
      <c r="Q52" s="48"/>
      <c r="R52" s="48"/>
      <c r="S52" s="48"/>
      <c r="T52" s="50"/>
      <c r="U52" s="51"/>
      <c r="V52" s="47"/>
      <c r="W52" s="48"/>
      <c r="X52" s="48"/>
      <c r="Y52" s="50" t="s">
        <v>893</v>
      </c>
      <c r="Z52" s="313">
        <f>$Z$10</f>
        <v>2</v>
      </c>
      <c r="AA52" s="299"/>
      <c r="AB52" s="65"/>
      <c r="AC52" s="52" t="s">
        <v>1279</v>
      </c>
      <c r="AD52" s="52"/>
      <c r="AE52" s="52"/>
      <c r="AF52" s="52"/>
      <c r="AG52" s="52"/>
      <c r="AH52" s="300">
        <f>$AH$7</f>
        <v>0.25</v>
      </c>
      <c r="AI52" s="298"/>
      <c r="AJ52" s="55" t="s">
        <v>756</v>
      </c>
      <c r="AK52" s="63"/>
      <c r="AL52" s="110"/>
      <c r="AM52" s="111"/>
      <c r="AN52" s="111"/>
      <c r="AO52" s="111"/>
      <c r="AP52" s="112"/>
      <c r="AQ52" s="58">
        <f>ROUND(ROUND(ROUND((F39+K51*M51)*Z52,0)*(1+AH52),0)*(1+AM34),0)</f>
        <v>1954</v>
      </c>
      <c r="AR52" s="59"/>
    </row>
    <row r="53" spans="1:44" ht="16.5" customHeight="1">
      <c r="A53" s="39">
        <v>11</v>
      </c>
      <c r="B53" s="39" t="s">
        <v>1671</v>
      </c>
      <c r="C53" s="41" t="s">
        <v>1672</v>
      </c>
      <c r="D53" s="100"/>
      <c r="E53" s="60"/>
      <c r="F53" s="36"/>
      <c r="G53" s="36"/>
      <c r="H53" s="36"/>
      <c r="I53" s="95"/>
      <c r="J53" s="115"/>
      <c r="K53" s="36"/>
      <c r="L53" s="36"/>
      <c r="M53" s="36"/>
      <c r="N53" s="36"/>
      <c r="O53" s="36"/>
      <c r="P53" s="62"/>
      <c r="Q53" s="36"/>
      <c r="R53" s="36"/>
      <c r="S53" s="36"/>
      <c r="T53" s="61"/>
      <c r="U53" s="62"/>
      <c r="V53" s="60"/>
      <c r="W53" s="36"/>
      <c r="X53" s="36"/>
      <c r="Y53" s="36"/>
      <c r="Z53" s="61"/>
      <c r="AA53" s="66"/>
      <c r="AB53" s="67"/>
      <c r="AC53" s="52" t="s">
        <v>1282</v>
      </c>
      <c r="AD53" s="52"/>
      <c r="AE53" s="52"/>
      <c r="AF53" s="52"/>
      <c r="AG53" s="52"/>
      <c r="AH53" s="300">
        <f>$AH$8</f>
        <v>0.5</v>
      </c>
      <c r="AI53" s="298"/>
      <c r="AJ53" s="55" t="s">
        <v>938</v>
      </c>
      <c r="AK53" s="63"/>
      <c r="AL53" s="116"/>
      <c r="AM53" s="117"/>
      <c r="AN53" s="117"/>
      <c r="AO53" s="117"/>
      <c r="AP53" s="118"/>
      <c r="AQ53" s="58">
        <f>ROUND(ROUND(ROUND((F39+K51*M51)*Z52,0)*(1+AH53),0)*(1+AM34),0)</f>
        <v>2344</v>
      </c>
      <c r="AR53" s="120"/>
    </row>
    <row r="54" spans="1:44" ht="16.5" customHeight="1">
      <c r="A54" s="91">
        <v>11</v>
      </c>
      <c r="B54" s="108" t="s">
        <v>1673</v>
      </c>
      <c r="C54" s="92" t="s">
        <v>1674</v>
      </c>
      <c r="D54" s="324" t="s">
        <v>1274</v>
      </c>
      <c r="E54" s="322" t="s">
        <v>1338</v>
      </c>
      <c r="F54" s="47" t="s">
        <v>1339</v>
      </c>
      <c r="G54" s="48"/>
      <c r="H54" s="48"/>
      <c r="I54" s="48"/>
      <c r="J54" s="48"/>
      <c r="K54" s="48"/>
      <c r="L54" s="48"/>
      <c r="M54" s="48"/>
      <c r="N54" s="48"/>
      <c r="O54" s="48"/>
      <c r="P54" s="51"/>
      <c r="Q54" s="48"/>
      <c r="R54" s="48"/>
      <c r="S54" s="48"/>
      <c r="T54" s="50"/>
      <c r="U54" s="80"/>
      <c r="V54" s="47"/>
      <c r="W54" s="48"/>
      <c r="X54" s="48"/>
      <c r="Y54" s="48"/>
      <c r="Z54" s="50"/>
      <c r="AA54" s="49"/>
      <c r="AB54" s="80"/>
      <c r="AC54" s="48"/>
      <c r="AD54" s="48"/>
      <c r="AE54" s="48"/>
      <c r="AF54" s="48"/>
      <c r="AG54" s="48"/>
      <c r="AH54" s="16"/>
      <c r="AI54" s="16"/>
      <c r="AJ54" s="48"/>
      <c r="AK54" s="51"/>
      <c r="AL54" s="344" t="s">
        <v>1575</v>
      </c>
      <c r="AM54" s="321"/>
      <c r="AN54" s="321"/>
      <c r="AO54" s="321"/>
      <c r="AP54" s="345"/>
      <c r="AQ54" s="109">
        <f>ROUND(ROUND(K55,0)*(1+AM58),0)</f>
        <v>701</v>
      </c>
      <c r="AR54" s="82" t="s">
        <v>1340</v>
      </c>
    </row>
    <row r="55" spans="1:44" ht="16.5" customHeight="1">
      <c r="A55" s="39">
        <v>11</v>
      </c>
      <c r="B55" s="39" t="s">
        <v>1675</v>
      </c>
      <c r="C55" s="41" t="s">
        <v>1676</v>
      </c>
      <c r="D55" s="324"/>
      <c r="E55" s="322"/>
      <c r="F55" s="47" t="s">
        <v>1342</v>
      </c>
      <c r="G55" s="48"/>
      <c r="H55" s="48"/>
      <c r="I55" s="48"/>
      <c r="J55" s="48"/>
      <c r="K55" s="299">
        <f>'訪問介護'!K55</f>
        <v>584</v>
      </c>
      <c r="L55" s="299"/>
      <c r="M55" s="48" t="s">
        <v>1278</v>
      </c>
      <c r="N55" s="48"/>
      <c r="O55" s="48"/>
      <c r="P55" s="51"/>
      <c r="Q55" s="48"/>
      <c r="R55" s="48"/>
      <c r="S55" s="48"/>
      <c r="T55" s="50"/>
      <c r="U55" s="80"/>
      <c r="V55" s="47"/>
      <c r="W55" s="48"/>
      <c r="X55" s="48"/>
      <c r="Y55" s="48"/>
      <c r="Z55" s="50"/>
      <c r="AA55" s="49"/>
      <c r="AB55" s="80"/>
      <c r="AC55" s="52" t="s">
        <v>1279</v>
      </c>
      <c r="AD55" s="52"/>
      <c r="AE55" s="52"/>
      <c r="AF55" s="52"/>
      <c r="AG55" s="52"/>
      <c r="AH55" s="300">
        <f>$AH$7</f>
        <v>0.25</v>
      </c>
      <c r="AI55" s="298"/>
      <c r="AJ55" s="55" t="s">
        <v>1280</v>
      </c>
      <c r="AK55" s="63"/>
      <c r="AL55" s="320"/>
      <c r="AM55" s="337"/>
      <c r="AN55" s="337"/>
      <c r="AO55" s="337"/>
      <c r="AP55" s="345"/>
      <c r="AQ55" s="58">
        <f>ROUND(ROUND(K55*(1+AH55),0)*(1+AM58),0)</f>
        <v>876</v>
      </c>
      <c r="AR55" s="59"/>
    </row>
    <row r="56" spans="1:44" ht="16.5" customHeight="1">
      <c r="A56" s="39">
        <v>11</v>
      </c>
      <c r="B56" s="108" t="s">
        <v>1677</v>
      </c>
      <c r="C56" s="41" t="s">
        <v>1678</v>
      </c>
      <c r="D56" s="324"/>
      <c r="E56" s="322"/>
      <c r="F56" s="47"/>
      <c r="G56" s="48"/>
      <c r="H56" s="48"/>
      <c r="I56" s="48"/>
      <c r="J56" s="48"/>
      <c r="K56" s="48"/>
      <c r="L56" s="48"/>
      <c r="M56" s="48"/>
      <c r="N56" s="48"/>
      <c r="O56" s="48"/>
      <c r="P56" s="51"/>
      <c r="Q56" s="48"/>
      <c r="R56" s="48"/>
      <c r="S56" s="48"/>
      <c r="T56" s="50"/>
      <c r="U56" s="80"/>
      <c r="V56" s="60"/>
      <c r="W56" s="36"/>
      <c r="X56" s="36"/>
      <c r="Y56" s="36"/>
      <c r="Z56" s="61"/>
      <c r="AA56" s="66"/>
      <c r="AB56" s="67"/>
      <c r="AC56" s="52" t="s">
        <v>1282</v>
      </c>
      <c r="AD56" s="52"/>
      <c r="AE56" s="52"/>
      <c r="AF56" s="52"/>
      <c r="AG56" s="52"/>
      <c r="AH56" s="300">
        <f>$AH$8</f>
        <v>0.5</v>
      </c>
      <c r="AI56" s="298"/>
      <c r="AJ56" s="55" t="s">
        <v>938</v>
      </c>
      <c r="AK56" s="63"/>
      <c r="AL56" s="110"/>
      <c r="AM56" s="111"/>
      <c r="AN56" s="111"/>
      <c r="AO56" s="111"/>
      <c r="AP56" s="112"/>
      <c r="AQ56" s="58">
        <f>ROUND(ROUND(K55*(1+AH56),0)*(1+AM58),0)</f>
        <v>1051</v>
      </c>
      <c r="AR56" s="59"/>
    </row>
    <row r="57" spans="1:44" ht="16.5" customHeight="1">
      <c r="A57" s="39">
        <v>11</v>
      </c>
      <c r="B57" s="39" t="s">
        <v>1679</v>
      </c>
      <c r="C57" s="41" t="s">
        <v>1680</v>
      </c>
      <c r="D57" s="324"/>
      <c r="E57" s="322"/>
      <c r="F57" s="47"/>
      <c r="G57" s="48"/>
      <c r="H57" s="48"/>
      <c r="I57" s="48"/>
      <c r="J57" s="48"/>
      <c r="K57" s="48"/>
      <c r="L57" s="48"/>
      <c r="M57" s="48"/>
      <c r="N57" s="48"/>
      <c r="O57" s="48"/>
      <c r="P57" s="51"/>
      <c r="Q57" s="48"/>
      <c r="R57" s="48"/>
      <c r="S57" s="48"/>
      <c r="T57" s="50"/>
      <c r="U57" s="80"/>
      <c r="V57" s="47" t="s">
        <v>1284</v>
      </c>
      <c r="W57" s="48"/>
      <c r="X57" s="48"/>
      <c r="Y57" s="48"/>
      <c r="Z57" s="50"/>
      <c r="AA57" s="49"/>
      <c r="AB57" s="80"/>
      <c r="AC57" s="48"/>
      <c r="AD57" s="48"/>
      <c r="AE57" s="48"/>
      <c r="AF57" s="48"/>
      <c r="AG57" s="48"/>
      <c r="AH57" s="8"/>
      <c r="AI57" s="8"/>
      <c r="AJ57" s="26"/>
      <c r="AK57" s="44"/>
      <c r="AL57" s="47"/>
      <c r="AM57" s="48"/>
      <c r="AN57" s="48"/>
      <c r="AO57" s="48"/>
      <c r="AP57" s="51"/>
      <c r="AQ57" s="45">
        <f>ROUND(ROUND(K55*Z58,0)*(1+AM58),0)</f>
        <v>1402</v>
      </c>
      <c r="AR57" s="59"/>
    </row>
    <row r="58" spans="1:44" ht="16.5" customHeight="1">
      <c r="A58" s="39">
        <v>11</v>
      </c>
      <c r="B58" s="108" t="s">
        <v>1681</v>
      </c>
      <c r="C58" s="41" t="s">
        <v>1682</v>
      </c>
      <c r="D58" s="324"/>
      <c r="E58" s="322"/>
      <c r="F58" s="47"/>
      <c r="G58" s="48"/>
      <c r="H58" s="48"/>
      <c r="I58" s="48"/>
      <c r="J58" s="48"/>
      <c r="K58" s="48"/>
      <c r="L58" s="48"/>
      <c r="M58" s="48"/>
      <c r="N58" s="48"/>
      <c r="O58" s="48"/>
      <c r="P58" s="51"/>
      <c r="Q58" s="48"/>
      <c r="R58" s="48"/>
      <c r="S58" s="48"/>
      <c r="T58" s="50"/>
      <c r="U58" s="80"/>
      <c r="V58" s="47"/>
      <c r="W58" s="48"/>
      <c r="X58" s="30"/>
      <c r="Y58" s="50" t="s">
        <v>893</v>
      </c>
      <c r="Z58" s="313">
        <f>$Z$10</f>
        <v>2</v>
      </c>
      <c r="AA58" s="299"/>
      <c r="AB58" s="65"/>
      <c r="AC58" s="52" t="s">
        <v>1279</v>
      </c>
      <c r="AD58" s="52"/>
      <c r="AE58" s="52"/>
      <c r="AF58" s="52"/>
      <c r="AG58" s="52"/>
      <c r="AH58" s="300">
        <f>$AH$7</f>
        <v>0.25</v>
      </c>
      <c r="AI58" s="298"/>
      <c r="AJ58" s="55" t="s">
        <v>756</v>
      </c>
      <c r="AK58" s="63"/>
      <c r="AL58" s="110"/>
      <c r="AM58" s="313">
        <f>$AM$10</f>
        <v>0.2</v>
      </c>
      <c r="AN58" s="313"/>
      <c r="AO58" s="111" t="s">
        <v>756</v>
      </c>
      <c r="AP58" s="112"/>
      <c r="AQ58" s="58">
        <f>ROUND(ROUND(K55*Z58*(1+AH58),0)*(1+AM58),0)</f>
        <v>1752</v>
      </c>
      <c r="AR58" s="59"/>
    </row>
    <row r="59" spans="1:44" ht="16.5" customHeight="1">
      <c r="A59" s="39">
        <v>11</v>
      </c>
      <c r="B59" s="39" t="s">
        <v>1683</v>
      </c>
      <c r="C59" s="41" t="s">
        <v>1684</v>
      </c>
      <c r="D59" s="324"/>
      <c r="E59" s="322"/>
      <c r="F59" s="47"/>
      <c r="G59" s="48"/>
      <c r="H59" s="48"/>
      <c r="I59" s="48"/>
      <c r="J59" s="48"/>
      <c r="K59" s="48"/>
      <c r="L59" s="48"/>
      <c r="M59" s="48"/>
      <c r="N59" s="48"/>
      <c r="O59" s="48"/>
      <c r="P59" s="51"/>
      <c r="Q59" s="36"/>
      <c r="R59" s="36"/>
      <c r="S59" s="36"/>
      <c r="T59" s="61"/>
      <c r="U59" s="67"/>
      <c r="V59" s="60"/>
      <c r="W59" s="36"/>
      <c r="X59" s="36"/>
      <c r="Y59" s="36"/>
      <c r="Z59" s="61"/>
      <c r="AA59" s="66"/>
      <c r="AB59" s="67"/>
      <c r="AC59" s="52" t="s">
        <v>1282</v>
      </c>
      <c r="AD59" s="52"/>
      <c r="AE59" s="52"/>
      <c r="AF59" s="52"/>
      <c r="AG59" s="52"/>
      <c r="AH59" s="300">
        <f>$AH$8</f>
        <v>0.5</v>
      </c>
      <c r="AI59" s="298"/>
      <c r="AJ59" s="55" t="s">
        <v>938</v>
      </c>
      <c r="AK59" s="63"/>
      <c r="AL59" s="110"/>
      <c r="AM59" s="111"/>
      <c r="AN59" s="111"/>
      <c r="AO59" s="111"/>
      <c r="AP59" s="112"/>
      <c r="AQ59" s="58">
        <f>ROUND(ROUND(K55*Z58*(1+AH59),0)*(1+AM58),0)</f>
        <v>2102</v>
      </c>
      <c r="AR59" s="59"/>
    </row>
    <row r="60" spans="1:44" ht="16.5" customHeight="1">
      <c r="A60" s="39">
        <v>11</v>
      </c>
      <c r="B60" s="108" t="s">
        <v>1685</v>
      </c>
      <c r="C60" s="41" t="s">
        <v>1686</v>
      </c>
      <c r="D60" s="18"/>
      <c r="E60" s="59"/>
      <c r="F60" s="326" t="s">
        <v>1348</v>
      </c>
      <c r="G60" s="327"/>
      <c r="H60" s="327"/>
      <c r="I60" s="327"/>
      <c r="J60" s="42" t="s">
        <v>1306</v>
      </c>
      <c r="K60" s="26"/>
      <c r="L60" s="26"/>
      <c r="M60" s="26"/>
      <c r="N60" s="26"/>
      <c r="O60" s="26"/>
      <c r="P60" s="44"/>
      <c r="Q60" s="48"/>
      <c r="R60" s="48"/>
      <c r="S60" s="48"/>
      <c r="T60" s="50"/>
      <c r="U60" s="80"/>
      <c r="V60" s="42"/>
      <c r="W60" s="26"/>
      <c r="X60" s="26"/>
      <c r="Y60" s="26"/>
      <c r="Z60" s="43"/>
      <c r="AA60" s="78"/>
      <c r="AB60" s="79"/>
      <c r="AC60" s="18"/>
      <c r="AD60" s="18"/>
      <c r="AE60" s="18"/>
      <c r="AF60" s="18"/>
      <c r="AG60" s="18"/>
      <c r="AH60" s="8"/>
      <c r="AI60" s="8"/>
      <c r="AJ60" s="26"/>
      <c r="AK60" s="44"/>
      <c r="AL60" s="47"/>
      <c r="AM60" s="48"/>
      <c r="AN60" s="48"/>
      <c r="AO60" s="48"/>
      <c r="AP60" s="51"/>
      <c r="AQ60" s="58">
        <f>ROUND(ROUND(F65+K63*M63,0)*(1+AM58),0)</f>
        <v>800</v>
      </c>
      <c r="AR60" s="59"/>
    </row>
    <row r="61" spans="1:44" ht="16.5" customHeight="1">
      <c r="A61" s="39">
        <v>11</v>
      </c>
      <c r="B61" s="39" t="s">
        <v>1687</v>
      </c>
      <c r="C61" s="41" t="s">
        <v>1688</v>
      </c>
      <c r="D61" s="18"/>
      <c r="E61" s="59"/>
      <c r="F61" s="329"/>
      <c r="G61" s="338"/>
      <c r="H61" s="338"/>
      <c r="I61" s="338"/>
      <c r="J61" s="47" t="s">
        <v>1350</v>
      </c>
      <c r="K61" s="48"/>
      <c r="L61" s="48"/>
      <c r="M61" s="48"/>
      <c r="N61" s="48"/>
      <c r="O61" s="48"/>
      <c r="P61" s="51"/>
      <c r="Q61" s="48"/>
      <c r="R61" s="48"/>
      <c r="S61" s="48"/>
      <c r="T61" s="50"/>
      <c r="U61" s="80"/>
      <c r="V61" s="47"/>
      <c r="W61" s="48"/>
      <c r="X61" s="48"/>
      <c r="Y61" s="48"/>
      <c r="Z61" s="50"/>
      <c r="AA61" s="49"/>
      <c r="AB61" s="80"/>
      <c r="AC61" s="52" t="s">
        <v>1279</v>
      </c>
      <c r="AD61" s="52"/>
      <c r="AE61" s="52"/>
      <c r="AF61" s="52"/>
      <c r="AG61" s="52"/>
      <c r="AH61" s="300">
        <f>$AH$7</f>
        <v>0.25</v>
      </c>
      <c r="AI61" s="298"/>
      <c r="AJ61" s="55" t="s">
        <v>1280</v>
      </c>
      <c r="AK61" s="63"/>
      <c r="AL61" s="110"/>
      <c r="AM61" s="111"/>
      <c r="AN61" s="111"/>
      <c r="AO61" s="111"/>
      <c r="AP61" s="112"/>
      <c r="AQ61" s="58">
        <f>ROUND(ROUND((F65+K63*M63)*(1+AH61),0)*(1+AM58),0)</f>
        <v>1001</v>
      </c>
      <c r="AR61" s="59"/>
    </row>
    <row r="62" spans="1:44" ht="16.5" customHeight="1">
      <c r="A62" s="39">
        <v>11</v>
      </c>
      <c r="B62" s="108" t="s">
        <v>1689</v>
      </c>
      <c r="C62" s="41" t="s">
        <v>1690</v>
      </c>
      <c r="D62" s="18"/>
      <c r="E62" s="59"/>
      <c r="F62" s="329"/>
      <c r="G62" s="338"/>
      <c r="H62" s="338"/>
      <c r="I62" s="338"/>
      <c r="J62" s="83"/>
      <c r="K62" s="315"/>
      <c r="L62" s="315"/>
      <c r="M62" s="48"/>
      <c r="N62" s="48"/>
      <c r="O62" s="48"/>
      <c r="P62" s="51"/>
      <c r="Q62" s="48"/>
      <c r="R62" s="48"/>
      <c r="S62" s="48"/>
      <c r="T62" s="50"/>
      <c r="U62" s="80"/>
      <c r="V62" s="60"/>
      <c r="W62" s="36"/>
      <c r="X62" s="36"/>
      <c r="Y62" s="36"/>
      <c r="Z62" s="61"/>
      <c r="AA62" s="66"/>
      <c r="AB62" s="67"/>
      <c r="AC62" s="52" t="s">
        <v>1282</v>
      </c>
      <c r="AD62" s="52"/>
      <c r="AE62" s="52"/>
      <c r="AF62" s="52"/>
      <c r="AG62" s="52"/>
      <c r="AH62" s="300">
        <f>$AH$8</f>
        <v>0.5</v>
      </c>
      <c r="AI62" s="298"/>
      <c r="AJ62" s="55" t="s">
        <v>938</v>
      </c>
      <c r="AK62" s="63"/>
      <c r="AL62" s="110"/>
      <c r="AM62" s="111"/>
      <c r="AN62" s="111"/>
      <c r="AO62" s="111"/>
      <c r="AP62" s="112"/>
      <c r="AQ62" s="58">
        <f>ROUND(ROUND((F65+K63*M63)*(1+AH62),0)*(1+AM58),0)</f>
        <v>1201</v>
      </c>
      <c r="AR62" s="59"/>
    </row>
    <row r="63" spans="1:44" ht="16.5" customHeight="1">
      <c r="A63" s="39">
        <v>11</v>
      </c>
      <c r="B63" s="39" t="s">
        <v>1691</v>
      </c>
      <c r="C63" s="41" t="s">
        <v>1692</v>
      </c>
      <c r="D63" s="18"/>
      <c r="E63" s="84"/>
      <c r="F63" s="329"/>
      <c r="G63" s="338"/>
      <c r="H63" s="338"/>
      <c r="I63" s="338"/>
      <c r="J63" s="85" t="s">
        <v>896</v>
      </c>
      <c r="K63" s="16">
        <v>1</v>
      </c>
      <c r="L63" s="16" t="s">
        <v>893</v>
      </c>
      <c r="M63" s="299">
        <f>$M$15</f>
        <v>83</v>
      </c>
      <c r="N63" s="299"/>
      <c r="O63" s="48" t="s">
        <v>1278</v>
      </c>
      <c r="P63" s="51"/>
      <c r="Q63" s="48"/>
      <c r="R63" s="48"/>
      <c r="S63" s="48"/>
      <c r="T63" s="50"/>
      <c r="U63" s="80"/>
      <c r="V63" s="47" t="s">
        <v>1284</v>
      </c>
      <c r="W63" s="48"/>
      <c r="X63" s="48"/>
      <c r="Y63" s="48"/>
      <c r="Z63" s="50"/>
      <c r="AA63" s="49"/>
      <c r="AB63" s="80"/>
      <c r="AC63" s="18"/>
      <c r="AD63" s="18"/>
      <c r="AE63" s="18"/>
      <c r="AF63" s="18"/>
      <c r="AG63" s="18"/>
      <c r="AH63" s="8"/>
      <c r="AI63" s="8"/>
      <c r="AJ63" s="26"/>
      <c r="AK63" s="44"/>
      <c r="AL63" s="47"/>
      <c r="AM63" s="48"/>
      <c r="AN63" s="48"/>
      <c r="AO63" s="48"/>
      <c r="AP63" s="51"/>
      <c r="AQ63" s="58">
        <f>ROUND(ROUND((F65+K63*M63)*Z64,0)*(1+AM58),0)</f>
        <v>1601</v>
      </c>
      <c r="AR63" s="59"/>
    </row>
    <row r="64" spans="1:44" ht="16.5" customHeight="1">
      <c r="A64" s="39">
        <v>11</v>
      </c>
      <c r="B64" s="108" t="s">
        <v>1693</v>
      </c>
      <c r="C64" s="41" t="s">
        <v>1694</v>
      </c>
      <c r="D64" s="18"/>
      <c r="E64" s="84"/>
      <c r="F64" s="320"/>
      <c r="G64" s="321"/>
      <c r="H64" s="321"/>
      <c r="I64" s="321"/>
      <c r="J64" s="86"/>
      <c r="K64" s="48"/>
      <c r="L64" s="48"/>
      <c r="M64" s="48"/>
      <c r="N64" s="48"/>
      <c r="O64" s="48"/>
      <c r="P64" s="51"/>
      <c r="Q64" s="48"/>
      <c r="R64" s="48"/>
      <c r="S64" s="48"/>
      <c r="T64" s="50"/>
      <c r="U64" s="80"/>
      <c r="V64" s="47"/>
      <c r="W64" s="48"/>
      <c r="X64" s="30"/>
      <c r="Y64" s="50" t="s">
        <v>893</v>
      </c>
      <c r="Z64" s="313">
        <f>$Z$10</f>
        <v>2</v>
      </c>
      <c r="AA64" s="299"/>
      <c r="AB64" s="65"/>
      <c r="AC64" s="52" t="s">
        <v>1279</v>
      </c>
      <c r="AD64" s="52"/>
      <c r="AE64" s="52"/>
      <c r="AF64" s="52"/>
      <c r="AG64" s="52"/>
      <c r="AH64" s="300">
        <f>$AH$7</f>
        <v>0.25</v>
      </c>
      <c r="AI64" s="298"/>
      <c r="AJ64" s="55" t="s">
        <v>756</v>
      </c>
      <c r="AK64" s="63"/>
      <c r="AL64" s="110"/>
      <c r="AM64" s="111"/>
      <c r="AN64" s="111"/>
      <c r="AO64" s="111"/>
      <c r="AP64" s="112"/>
      <c r="AQ64" s="58">
        <f>ROUND(ROUND(ROUND((F65+K63*M63)*Z64,0)*(1+AH64),0)*(1+AM58),0)</f>
        <v>2002</v>
      </c>
      <c r="AR64" s="59"/>
    </row>
    <row r="65" spans="1:44" ht="16.5" customHeight="1">
      <c r="A65" s="39">
        <v>11</v>
      </c>
      <c r="B65" s="39" t="s">
        <v>1695</v>
      </c>
      <c r="C65" s="41" t="s">
        <v>1696</v>
      </c>
      <c r="D65" s="18"/>
      <c r="E65" s="84"/>
      <c r="F65" s="299">
        <f>K55</f>
        <v>584</v>
      </c>
      <c r="G65" s="299"/>
      <c r="H65" s="48" t="s">
        <v>1278</v>
      </c>
      <c r="I65" s="48"/>
      <c r="J65" s="86"/>
      <c r="K65" s="48"/>
      <c r="L65" s="48"/>
      <c r="M65" s="48"/>
      <c r="N65" s="48"/>
      <c r="O65" s="48"/>
      <c r="P65" s="51"/>
      <c r="Q65" s="36"/>
      <c r="R65" s="36"/>
      <c r="S65" s="36"/>
      <c r="T65" s="61"/>
      <c r="U65" s="67"/>
      <c r="V65" s="60"/>
      <c r="W65" s="36"/>
      <c r="X65" s="36"/>
      <c r="Y65" s="36"/>
      <c r="Z65" s="61"/>
      <c r="AA65" s="66"/>
      <c r="AB65" s="67"/>
      <c r="AC65" s="52" t="s">
        <v>1282</v>
      </c>
      <c r="AD65" s="52"/>
      <c r="AE65" s="52"/>
      <c r="AF65" s="52"/>
      <c r="AG65" s="52"/>
      <c r="AH65" s="300">
        <f>$AH$8</f>
        <v>0.5</v>
      </c>
      <c r="AI65" s="298"/>
      <c r="AJ65" s="55" t="s">
        <v>938</v>
      </c>
      <c r="AK65" s="63"/>
      <c r="AL65" s="110"/>
      <c r="AM65" s="111"/>
      <c r="AN65" s="111"/>
      <c r="AO65" s="111"/>
      <c r="AP65" s="112"/>
      <c r="AQ65" s="58">
        <f>ROUND(ROUND(ROUND((F65+K63*M63)*Z64,0)*(1+AH65),0)*(1+AM58),0)</f>
        <v>2401</v>
      </c>
      <c r="AR65" s="59"/>
    </row>
    <row r="66" spans="1:44" ht="16.5" customHeight="1">
      <c r="A66" s="39">
        <v>11</v>
      </c>
      <c r="B66" s="108" t="s">
        <v>1697</v>
      </c>
      <c r="C66" s="41" t="s">
        <v>1698</v>
      </c>
      <c r="D66" s="18"/>
      <c r="E66" s="84"/>
      <c r="F66" s="48"/>
      <c r="G66" s="48"/>
      <c r="H66" s="48"/>
      <c r="I66" s="75"/>
      <c r="J66" s="42" t="s">
        <v>1356</v>
      </c>
      <c r="K66" s="26"/>
      <c r="L66" s="26"/>
      <c r="M66" s="26"/>
      <c r="N66" s="26"/>
      <c r="O66" s="26"/>
      <c r="P66" s="44"/>
      <c r="Q66" s="48"/>
      <c r="R66" s="48"/>
      <c r="S66" s="48"/>
      <c r="T66" s="50"/>
      <c r="U66" s="80"/>
      <c r="V66" s="42"/>
      <c r="W66" s="26"/>
      <c r="X66" s="26"/>
      <c r="Y66" s="26"/>
      <c r="Z66" s="43"/>
      <c r="AA66" s="78"/>
      <c r="AB66" s="79"/>
      <c r="AC66" s="18"/>
      <c r="AD66" s="18"/>
      <c r="AE66" s="18"/>
      <c r="AF66" s="18"/>
      <c r="AG66" s="18"/>
      <c r="AH66" s="8"/>
      <c r="AI66" s="8"/>
      <c r="AJ66" s="26"/>
      <c r="AK66" s="44"/>
      <c r="AL66" s="47"/>
      <c r="AM66" s="48"/>
      <c r="AN66" s="48"/>
      <c r="AO66" s="48"/>
      <c r="AP66" s="51"/>
      <c r="AQ66" s="58">
        <f>ROUND(ROUND(F65+K69*M69,0)*(1+AM58),0)</f>
        <v>900</v>
      </c>
      <c r="AR66" s="59"/>
    </row>
    <row r="67" spans="1:44" ht="16.5" customHeight="1">
      <c r="A67" s="39">
        <v>11</v>
      </c>
      <c r="B67" s="39" t="s">
        <v>1699</v>
      </c>
      <c r="C67" s="41" t="s">
        <v>1700</v>
      </c>
      <c r="D67" s="18"/>
      <c r="E67" s="84"/>
      <c r="F67" s="48"/>
      <c r="G67" s="48"/>
      <c r="H67" s="48"/>
      <c r="I67" s="75"/>
      <c r="J67" s="47" t="s">
        <v>1358</v>
      </c>
      <c r="K67" s="48"/>
      <c r="L67" s="48"/>
      <c r="M67" s="48"/>
      <c r="N67" s="48"/>
      <c r="O67" s="48"/>
      <c r="P67" s="51"/>
      <c r="Q67" s="48"/>
      <c r="R67" s="48"/>
      <c r="S67" s="48"/>
      <c r="T67" s="50"/>
      <c r="U67" s="80"/>
      <c r="V67" s="47"/>
      <c r="W67" s="48"/>
      <c r="X67" s="48"/>
      <c r="Y67" s="48"/>
      <c r="Z67" s="50"/>
      <c r="AA67" s="49"/>
      <c r="AB67" s="80"/>
      <c r="AC67" s="52" t="s">
        <v>1279</v>
      </c>
      <c r="AD67" s="52"/>
      <c r="AE67" s="52"/>
      <c r="AF67" s="52"/>
      <c r="AG67" s="52"/>
      <c r="AH67" s="300">
        <f>$AH$7</f>
        <v>0.25</v>
      </c>
      <c r="AI67" s="298"/>
      <c r="AJ67" s="55" t="s">
        <v>1280</v>
      </c>
      <c r="AK67" s="63"/>
      <c r="AL67" s="110"/>
      <c r="AM67" s="111"/>
      <c r="AN67" s="111"/>
      <c r="AO67" s="111"/>
      <c r="AP67" s="112"/>
      <c r="AQ67" s="58">
        <f>ROUND(ROUND((F65+K69*M69)*(1+AH67),0)*(1+AM58),0)</f>
        <v>1126</v>
      </c>
      <c r="AR67" s="59"/>
    </row>
    <row r="68" spans="1:44" ht="16.5" customHeight="1">
      <c r="A68" s="39">
        <v>11</v>
      </c>
      <c r="B68" s="108" t="s">
        <v>1701</v>
      </c>
      <c r="C68" s="41" t="s">
        <v>1702</v>
      </c>
      <c r="D68" s="18"/>
      <c r="E68" s="84"/>
      <c r="F68" s="48"/>
      <c r="G68" s="48"/>
      <c r="H68" s="48"/>
      <c r="I68" s="75"/>
      <c r="J68" s="87"/>
      <c r="K68" s="315"/>
      <c r="L68" s="315"/>
      <c r="M68" s="48"/>
      <c r="N68" s="48"/>
      <c r="O68" s="48"/>
      <c r="P68" s="51"/>
      <c r="Q68" s="48"/>
      <c r="R68" s="48"/>
      <c r="S68" s="48"/>
      <c r="T68" s="50"/>
      <c r="U68" s="80"/>
      <c r="V68" s="60"/>
      <c r="W68" s="36"/>
      <c r="X68" s="36"/>
      <c r="Y68" s="36"/>
      <c r="Z68" s="61"/>
      <c r="AA68" s="66"/>
      <c r="AB68" s="67"/>
      <c r="AC68" s="52" t="s">
        <v>1282</v>
      </c>
      <c r="AD68" s="52"/>
      <c r="AE68" s="52"/>
      <c r="AF68" s="52"/>
      <c r="AG68" s="52"/>
      <c r="AH68" s="300">
        <f>$AH$8</f>
        <v>0.5</v>
      </c>
      <c r="AI68" s="298"/>
      <c r="AJ68" s="55" t="s">
        <v>938</v>
      </c>
      <c r="AK68" s="63"/>
      <c r="AL68" s="110"/>
      <c r="AM68" s="111"/>
      <c r="AN68" s="111"/>
      <c r="AO68" s="111"/>
      <c r="AP68" s="112"/>
      <c r="AQ68" s="58">
        <f>ROUND(ROUND((F65+K69*M69)*(1+AH68),0)*(1+AM58),0)</f>
        <v>1350</v>
      </c>
      <c r="AR68" s="59"/>
    </row>
    <row r="69" spans="1:44" ht="16.5" customHeight="1">
      <c r="A69" s="39">
        <v>11</v>
      </c>
      <c r="B69" s="39" t="s">
        <v>1703</v>
      </c>
      <c r="C69" s="41" t="s">
        <v>1704</v>
      </c>
      <c r="D69" s="18"/>
      <c r="E69" s="84"/>
      <c r="F69" s="48"/>
      <c r="G69" s="48"/>
      <c r="H69" s="48"/>
      <c r="I69" s="75"/>
      <c r="J69" s="85" t="s">
        <v>896</v>
      </c>
      <c r="K69" s="16">
        <v>2</v>
      </c>
      <c r="L69" s="16" t="s">
        <v>893</v>
      </c>
      <c r="M69" s="299">
        <f>$M$15</f>
        <v>83</v>
      </c>
      <c r="N69" s="299"/>
      <c r="O69" s="48" t="s">
        <v>1278</v>
      </c>
      <c r="P69" s="51"/>
      <c r="Q69" s="48"/>
      <c r="R69" s="48"/>
      <c r="S69" s="48"/>
      <c r="T69" s="50"/>
      <c r="U69" s="80"/>
      <c r="V69" s="47" t="s">
        <v>1284</v>
      </c>
      <c r="W69" s="48"/>
      <c r="X69" s="48"/>
      <c r="Y69" s="48"/>
      <c r="Z69" s="50"/>
      <c r="AA69" s="49"/>
      <c r="AB69" s="80"/>
      <c r="AC69" s="18"/>
      <c r="AD69" s="18"/>
      <c r="AE69" s="18"/>
      <c r="AF69" s="18"/>
      <c r="AG69" s="18"/>
      <c r="AH69" s="8"/>
      <c r="AI69" s="8"/>
      <c r="AJ69" s="26"/>
      <c r="AK69" s="44"/>
      <c r="AL69" s="47"/>
      <c r="AM69" s="48"/>
      <c r="AN69" s="48"/>
      <c r="AO69" s="48"/>
      <c r="AP69" s="51"/>
      <c r="AQ69" s="58">
        <f>ROUND(ROUND((F65+K69*M69)*Z70,0)*(1+AM58),0)</f>
        <v>1800</v>
      </c>
      <c r="AR69" s="59"/>
    </row>
    <row r="70" spans="1:44" ht="16.5" customHeight="1">
      <c r="A70" s="39">
        <v>11</v>
      </c>
      <c r="B70" s="108" t="s">
        <v>1705</v>
      </c>
      <c r="C70" s="41" t="s">
        <v>1706</v>
      </c>
      <c r="D70" s="18"/>
      <c r="E70" s="84"/>
      <c r="F70" s="48"/>
      <c r="G70" s="48"/>
      <c r="H70" s="48"/>
      <c r="I70" s="75"/>
      <c r="J70" s="87"/>
      <c r="K70" s="48"/>
      <c r="L70" s="48"/>
      <c r="M70" s="70"/>
      <c r="N70" s="70"/>
      <c r="O70" s="48"/>
      <c r="P70" s="51"/>
      <c r="Q70" s="48"/>
      <c r="R70" s="48"/>
      <c r="S70" s="48"/>
      <c r="T70" s="50"/>
      <c r="U70" s="80"/>
      <c r="V70" s="47"/>
      <c r="W70" s="48"/>
      <c r="X70" s="30"/>
      <c r="Y70" s="50" t="s">
        <v>893</v>
      </c>
      <c r="Z70" s="313">
        <f>$Z$10</f>
        <v>2</v>
      </c>
      <c r="AA70" s="299"/>
      <c r="AB70" s="65"/>
      <c r="AC70" s="52" t="s">
        <v>1279</v>
      </c>
      <c r="AD70" s="52"/>
      <c r="AE70" s="52"/>
      <c r="AF70" s="52"/>
      <c r="AG70" s="52"/>
      <c r="AH70" s="300">
        <f>$AH$7</f>
        <v>0.25</v>
      </c>
      <c r="AI70" s="298"/>
      <c r="AJ70" s="55" t="s">
        <v>756</v>
      </c>
      <c r="AK70" s="63"/>
      <c r="AL70" s="110"/>
      <c r="AM70" s="111"/>
      <c r="AN70" s="111"/>
      <c r="AO70" s="111"/>
      <c r="AP70" s="112"/>
      <c r="AQ70" s="58">
        <f>ROUND(ROUND(ROUND((F65+K69*M69)*Z70,0)*(1+AH70),0)*(1+AM58),0)</f>
        <v>2250</v>
      </c>
      <c r="AR70" s="59"/>
    </row>
    <row r="71" spans="1:44" ht="16.5" customHeight="1">
      <c r="A71" s="39">
        <v>11</v>
      </c>
      <c r="B71" s="39" t="s">
        <v>1707</v>
      </c>
      <c r="C71" s="41" t="s">
        <v>1708</v>
      </c>
      <c r="D71" s="18"/>
      <c r="E71" s="84"/>
      <c r="F71" s="48"/>
      <c r="G71" s="48"/>
      <c r="H71" s="48"/>
      <c r="I71" s="70"/>
      <c r="J71" s="88"/>
      <c r="K71" s="48"/>
      <c r="L71" s="48"/>
      <c r="M71" s="48"/>
      <c r="N71" s="48"/>
      <c r="O71" s="48"/>
      <c r="P71" s="51"/>
      <c r="Q71" s="36"/>
      <c r="R71" s="36"/>
      <c r="S71" s="36"/>
      <c r="T71" s="61"/>
      <c r="U71" s="67"/>
      <c r="V71" s="60"/>
      <c r="W71" s="36"/>
      <c r="X71" s="36"/>
      <c r="Y71" s="36"/>
      <c r="Z71" s="61"/>
      <c r="AA71" s="66"/>
      <c r="AB71" s="67"/>
      <c r="AC71" s="52" t="s">
        <v>1282</v>
      </c>
      <c r="AD71" s="52"/>
      <c r="AE71" s="52"/>
      <c r="AF71" s="52"/>
      <c r="AG71" s="52"/>
      <c r="AH71" s="300">
        <f>$AH$8</f>
        <v>0.5</v>
      </c>
      <c r="AI71" s="298"/>
      <c r="AJ71" s="55" t="s">
        <v>938</v>
      </c>
      <c r="AK71" s="63"/>
      <c r="AL71" s="110"/>
      <c r="AM71" s="111"/>
      <c r="AN71" s="111"/>
      <c r="AO71" s="111"/>
      <c r="AP71" s="112"/>
      <c r="AQ71" s="58">
        <f>ROUND(ROUND(ROUND((F65+K69*M69)*Z70,0)*(1+AH71),0)*(1+AM58),0)</f>
        <v>2700</v>
      </c>
      <c r="AR71" s="59"/>
    </row>
    <row r="72" spans="1:44" ht="16.5" customHeight="1">
      <c r="A72" s="39">
        <v>11</v>
      </c>
      <c r="B72" s="108" t="s">
        <v>1709</v>
      </c>
      <c r="C72" s="41" t="s">
        <v>1710</v>
      </c>
      <c r="D72" s="18"/>
      <c r="E72" s="84"/>
      <c r="F72" s="48"/>
      <c r="G72" s="48"/>
      <c r="H72" s="48"/>
      <c r="I72" s="75"/>
      <c r="J72" s="42" t="s">
        <v>1364</v>
      </c>
      <c r="K72" s="26"/>
      <c r="L72" s="26"/>
      <c r="M72" s="26"/>
      <c r="N72" s="26"/>
      <c r="O72" s="26"/>
      <c r="P72" s="44"/>
      <c r="Q72" s="48"/>
      <c r="R72" s="48"/>
      <c r="S72" s="48"/>
      <c r="T72" s="50"/>
      <c r="U72" s="80"/>
      <c r="V72" s="42"/>
      <c r="W72" s="26"/>
      <c r="X72" s="26"/>
      <c r="Y72" s="26"/>
      <c r="Z72" s="43"/>
      <c r="AA72" s="78"/>
      <c r="AB72" s="79"/>
      <c r="AC72" s="18"/>
      <c r="AD72" s="18"/>
      <c r="AE72" s="18"/>
      <c r="AF72" s="18"/>
      <c r="AG72" s="18"/>
      <c r="AH72" s="8"/>
      <c r="AI72" s="8"/>
      <c r="AJ72" s="26"/>
      <c r="AK72" s="44"/>
      <c r="AL72" s="47"/>
      <c r="AM72" s="48"/>
      <c r="AN72" s="48"/>
      <c r="AO72" s="48"/>
      <c r="AP72" s="51"/>
      <c r="AQ72" s="58">
        <f>ROUND(ROUND(F65+K75*M75,0)*(1+AM58),0)</f>
        <v>1000</v>
      </c>
      <c r="AR72" s="59"/>
    </row>
    <row r="73" spans="1:44" ht="16.5" customHeight="1">
      <c r="A73" s="39">
        <v>11</v>
      </c>
      <c r="B73" s="39" t="s">
        <v>1711</v>
      </c>
      <c r="C73" s="41" t="s">
        <v>1712</v>
      </c>
      <c r="D73" s="18"/>
      <c r="E73" s="84"/>
      <c r="F73" s="48"/>
      <c r="G73" s="48"/>
      <c r="H73" s="48"/>
      <c r="I73" s="75"/>
      <c r="J73" s="47"/>
      <c r="K73" s="48"/>
      <c r="L73" s="48"/>
      <c r="M73" s="48"/>
      <c r="N73" s="48"/>
      <c r="O73" s="48"/>
      <c r="P73" s="51"/>
      <c r="Q73" s="48"/>
      <c r="R73" s="48"/>
      <c r="S73" s="48"/>
      <c r="T73" s="50"/>
      <c r="U73" s="80"/>
      <c r="V73" s="47"/>
      <c r="W73" s="48"/>
      <c r="X73" s="48"/>
      <c r="Y73" s="48"/>
      <c r="Z73" s="50"/>
      <c r="AA73" s="49"/>
      <c r="AB73" s="80"/>
      <c r="AC73" s="52" t="s">
        <v>1279</v>
      </c>
      <c r="AD73" s="52"/>
      <c r="AE73" s="52"/>
      <c r="AF73" s="52"/>
      <c r="AG73" s="52"/>
      <c r="AH73" s="300">
        <f>$AH$7</f>
        <v>0.25</v>
      </c>
      <c r="AI73" s="298"/>
      <c r="AJ73" s="55" t="s">
        <v>1280</v>
      </c>
      <c r="AK73" s="63"/>
      <c r="AL73" s="110"/>
      <c r="AM73" s="111"/>
      <c r="AN73" s="111"/>
      <c r="AO73" s="111"/>
      <c r="AP73" s="112"/>
      <c r="AQ73" s="58">
        <f>ROUND(ROUND((F65+K75*M75)*(1+AH73),0)*(1+AM58),0)</f>
        <v>1249</v>
      </c>
      <c r="AR73" s="59"/>
    </row>
    <row r="74" spans="1:44" ht="16.5" customHeight="1">
      <c r="A74" s="39">
        <v>11</v>
      </c>
      <c r="B74" s="108" t="s">
        <v>1713</v>
      </c>
      <c r="C74" s="41" t="s">
        <v>1714</v>
      </c>
      <c r="D74" s="18"/>
      <c r="E74" s="84"/>
      <c r="F74" s="48"/>
      <c r="G74" s="48"/>
      <c r="H74" s="48"/>
      <c r="I74" s="75"/>
      <c r="J74" s="87"/>
      <c r="K74" s="315"/>
      <c r="L74" s="315"/>
      <c r="M74" s="48"/>
      <c r="N74" s="48"/>
      <c r="O74" s="48"/>
      <c r="P74" s="51"/>
      <c r="Q74" s="48"/>
      <c r="R74" s="48"/>
      <c r="S74" s="48"/>
      <c r="T74" s="50"/>
      <c r="U74" s="80"/>
      <c r="V74" s="60"/>
      <c r="W74" s="36"/>
      <c r="X74" s="36"/>
      <c r="Y74" s="36"/>
      <c r="Z74" s="61"/>
      <c r="AA74" s="66"/>
      <c r="AB74" s="67"/>
      <c r="AC74" s="52" t="s">
        <v>1282</v>
      </c>
      <c r="AD74" s="52"/>
      <c r="AE74" s="52"/>
      <c r="AF74" s="52"/>
      <c r="AG74" s="52"/>
      <c r="AH74" s="300">
        <f>$AH$8</f>
        <v>0.5</v>
      </c>
      <c r="AI74" s="298"/>
      <c r="AJ74" s="55" t="s">
        <v>938</v>
      </c>
      <c r="AK74" s="63"/>
      <c r="AL74" s="110"/>
      <c r="AM74" s="111"/>
      <c r="AN74" s="111"/>
      <c r="AO74" s="111"/>
      <c r="AP74" s="112"/>
      <c r="AQ74" s="58">
        <f>ROUND(ROUND((F65+K75*M75)*(1+AH74),0)*(1+AM58),0)</f>
        <v>1500</v>
      </c>
      <c r="AR74" s="59"/>
    </row>
    <row r="75" spans="1:44" ht="16.5" customHeight="1">
      <c r="A75" s="39">
        <v>11</v>
      </c>
      <c r="B75" s="39" t="s">
        <v>1715</v>
      </c>
      <c r="C75" s="41" t="s">
        <v>1716</v>
      </c>
      <c r="D75" s="18"/>
      <c r="E75" s="84"/>
      <c r="F75" s="48"/>
      <c r="G75" s="48"/>
      <c r="H75" s="48"/>
      <c r="I75" s="75"/>
      <c r="J75" s="85" t="s">
        <v>896</v>
      </c>
      <c r="K75" s="16">
        <v>3</v>
      </c>
      <c r="L75" s="16" t="s">
        <v>893</v>
      </c>
      <c r="M75" s="299">
        <f>$M$15</f>
        <v>83</v>
      </c>
      <c r="N75" s="299"/>
      <c r="O75" s="48" t="s">
        <v>1278</v>
      </c>
      <c r="P75" s="51"/>
      <c r="Q75" s="48"/>
      <c r="R75" s="48"/>
      <c r="S75" s="48"/>
      <c r="T75" s="50"/>
      <c r="U75" s="80"/>
      <c r="V75" s="47" t="s">
        <v>1284</v>
      </c>
      <c r="W75" s="48"/>
      <c r="X75" s="48"/>
      <c r="Y75" s="48"/>
      <c r="Z75" s="50"/>
      <c r="AA75" s="49"/>
      <c r="AB75" s="80"/>
      <c r="AC75" s="18"/>
      <c r="AD75" s="18"/>
      <c r="AE75" s="18"/>
      <c r="AF75" s="18"/>
      <c r="AG75" s="18"/>
      <c r="AH75" s="8"/>
      <c r="AI75" s="8"/>
      <c r="AJ75" s="26"/>
      <c r="AK75" s="44"/>
      <c r="AL75" s="47"/>
      <c r="AM75" s="48"/>
      <c r="AN75" s="48"/>
      <c r="AO75" s="48"/>
      <c r="AP75" s="51"/>
      <c r="AQ75" s="58">
        <f>ROUND(ROUND((F65+K75*M75)*Z76,0)*(1+AM58),0)</f>
        <v>1999</v>
      </c>
      <c r="AR75" s="59"/>
    </row>
    <row r="76" spans="1:44" ht="16.5" customHeight="1">
      <c r="A76" s="39">
        <v>11</v>
      </c>
      <c r="B76" s="108" t="s">
        <v>1717</v>
      </c>
      <c r="C76" s="41" t="s">
        <v>1718</v>
      </c>
      <c r="D76" s="48"/>
      <c r="E76" s="84"/>
      <c r="F76" s="48"/>
      <c r="G76" s="48"/>
      <c r="H76" s="48"/>
      <c r="I76" s="75"/>
      <c r="J76" s="87"/>
      <c r="K76" s="48"/>
      <c r="L76" s="48"/>
      <c r="M76" s="70"/>
      <c r="N76" s="70"/>
      <c r="O76" s="48"/>
      <c r="P76" s="51"/>
      <c r="Q76" s="48"/>
      <c r="R76" s="48"/>
      <c r="S76" s="48"/>
      <c r="T76" s="50"/>
      <c r="U76" s="80"/>
      <c r="V76" s="47"/>
      <c r="W76" s="48"/>
      <c r="X76" s="48"/>
      <c r="Y76" s="50" t="s">
        <v>893</v>
      </c>
      <c r="Z76" s="313">
        <f>$Z$10</f>
        <v>2</v>
      </c>
      <c r="AA76" s="299"/>
      <c r="AB76" s="65"/>
      <c r="AC76" s="52" t="s">
        <v>1279</v>
      </c>
      <c r="AD76" s="52"/>
      <c r="AE76" s="52"/>
      <c r="AF76" s="52"/>
      <c r="AG76" s="52"/>
      <c r="AH76" s="300">
        <f>$AH$7</f>
        <v>0.25</v>
      </c>
      <c r="AI76" s="298"/>
      <c r="AJ76" s="55" t="s">
        <v>756</v>
      </c>
      <c r="AK76" s="63"/>
      <c r="AL76" s="110"/>
      <c r="AM76" s="111"/>
      <c r="AN76" s="111"/>
      <c r="AO76" s="111"/>
      <c r="AP76" s="112"/>
      <c r="AQ76" s="58">
        <f>ROUND(ROUND(ROUND((F65+K75*M75)*Z76,0)*(1+AH76),0)*(1+AM58),0)</f>
        <v>2500</v>
      </c>
      <c r="AR76" s="59"/>
    </row>
    <row r="77" spans="1:44" ht="16.5" customHeight="1">
      <c r="A77" s="39">
        <v>11</v>
      </c>
      <c r="B77" s="39" t="s">
        <v>1719</v>
      </c>
      <c r="C77" s="41" t="s">
        <v>1720</v>
      </c>
      <c r="D77" s="47"/>
      <c r="E77" s="84"/>
      <c r="F77" s="48"/>
      <c r="G77" s="48"/>
      <c r="H77" s="48"/>
      <c r="I77" s="70"/>
      <c r="J77" s="88"/>
      <c r="K77" s="48"/>
      <c r="L77" s="48"/>
      <c r="M77" s="48"/>
      <c r="N77" s="48"/>
      <c r="O77" s="48"/>
      <c r="P77" s="51"/>
      <c r="Q77" s="36"/>
      <c r="R77" s="36"/>
      <c r="S77" s="36"/>
      <c r="T77" s="61"/>
      <c r="U77" s="67"/>
      <c r="V77" s="60"/>
      <c r="W77" s="36"/>
      <c r="X77" s="36"/>
      <c r="Y77" s="36"/>
      <c r="Z77" s="61"/>
      <c r="AA77" s="66"/>
      <c r="AB77" s="67"/>
      <c r="AC77" s="52" t="s">
        <v>1282</v>
      </c>
      <c r="AD77" s="52"/>
      <c r="AE77" s="52"/>
      <c r="AF77" s="52"/>
      <c r="AG77" s="52"/>
      <c r="AH77" s="300">
        <f>$AH$8</f>
        <v>0.5</v>
      </c>
      <c r="AI77" s="298"/>
      <c r="AJ77" s="55" t="s">
        <v>938</v>
      </c>
      <c r="AK77" s="63"/>
      <c r="AL77" s="110"/>
      <c r="AM77" s="111"/>
      <c r="AN77" s="111"/>
      <c r="AO77" s="111"/>
      <c r="AP77" s="112"/>
      <c r="AQ77" s="58">
        <f>ROUND(ROUND(ROUND((F65+K75*M75)*Z76,0)*(1+AH77),0)*(1+AM58),0)</f>
        <v>2999</v>
      </c>
      <c r="AR77" s="59"/>
    </row>
    <row r="78" spans="1:44" ht="16.5" customHeight="1">
      <c r="A78" s="39">
        <v>11</v>
      </c>
      <c r="B78" s="40" t="s">
        <v>1721</v>
      </c>
      <c r="C78" s="41" t="s">
        <v>1722</v>
      </c>
      <c r="D78" s="324"/>
      <c r="E78" s="322"/>
      <c r="F78" s="42" t="s">
        <v>1371</v>
      </c>
      <c r="G78" s="26"/>
      <c r="H78" s="26"/>
      <c r="I78" s="26"/>
      <c r="J78" s="26"/>
      <c r="K78" s="26"/>
      <c r="L78" s="26"/>
      <c r="M78" s="26"/>
      <c r="N78" s="26"/>
      <c r="O78" s="26"/>
      <c r="P78" s="44"/>
      <c r="Q78" s="26"/>
      <c r="R78" s="26"/>
      <c r="S78" s="26"/>
      <c r="T78" s="43"/>
      <c r="U78" s="79"/>
      <c r="V78" s="42"/>
      <c r="W78" s="26"/>
      <c r="X78" s="26"/>
      <c r="Y78" s="26"/>
      <c r="Z78" s="43"/>
      <c r="AA78" s="78"/>
      <c r="AB78" s="79"/>
      <c r="AC78" s="26"/>
      <c r="AD78" s="26"/>
      <c r="AE78" s="26"/>
      <c r="AF78" s="26"/>
      <c r="AG78" s="26"/>
      <c r="AH78" s="27"/>
      <c r="AI78" s="27"/>
      <c r="AJ78" s="26"/>
      <c r="AK78" s="44"/>
      <c r="AL78" s="346" t="s">
        <v>1575</v>
      </c>
      <c r="AM78" s="336"/>
      <c r="AN78" s="336"/>
      <c r="AO78" s="336"/>
      <c r="AP78" s="347"/>
      <c r="AQ78" s="58">
        <f>ROUND(ROUND(K79+K80*M80,0)*(1+AM82),0)</f>
        <v>800</v>
      </c>
      <c r="AR78" s="46"/>
    </row>
    <row r="79" spans="1:44" ht="16.5" customHeight="1">
      <c r="A79" s="39">
        <v>11</v>
      </c>
      <c r="B79" s="39" t="s">
        <v>1723</v>
      </c>
      <c r="C79" s="41" t="s">
        <v>1724</v>
      </c>
      <c r="D79" s="324"/>
      <c r="E79" s="322"/>
      <c r="F79" s="47" t="s">
        <v>1373</v>
      </c>
      <c r="G79" s="48"/>
      <c r="H79" s="48"/>
      <c r="I79" s="48"/>
      <c r="J79" s="48"/>
      <c r="K79" s="299">
        <f>K55</f>
        <v>584</v>
      </c>
      <c r="L79" s="299"/>
      <c r="M79" s="48" t="s">
        <v>894</v>
      </c>
      <c r="N79" s="48"/>
      <c r="O79" s="48"/>
      <c r="P79" s="51"/>
      <c r="Q79" s="48"/>
      <c r="R79" s="48"/>
      <c r="S79" s="48"/>
      <c r="T79" s="50"/>
      <c r="U79" s="80"/>
      <c r="V79" s="47"/>
      <c r="W79" s="48"/>
      <c r="X79" s="48"/>
      <c r="Y79" s="48"/>
      <c r="Z79" s="50"/>
      <c r="AA79" s="49"/>
      <c r="AB79" s="80"/>
      <c r="AC79" s="52" t="s">
        <v>1279</v>
      </c>
      <c r="AD79" s="52"/>
      <c r="AE79" s="52"/>
      <c r="AF79" s="52"/>
      <c r="AG79" s="52"/>
      <c r="AH79" s="300">
        <f>$AH$7</f>
        <v>0.25</v>
      </c>
      <c r="AI79" s="298"/>
      <c r="AJ79" s="55" t="s">
        <v>1280</v>
      </c>
      <c r="AK79" s="63"/>
      <c r="AL79" s="320"/>
      <c r="AM79" s="321"/>
      <c r="AN79" s="321"/>
      <c r="AO79" s="321"/>
      <c r="AP79" s="345"/>
      <c r="AQ79" s="58">
        <f>ROUND(ROUND((K79+K80*M80)*(1+AH79),0)*(1+AM82),0)</f>
        <v>1001</v>
      </c>
      <c r="AR79" s="59"/>
    </row>
    <row r="80" spans="1:44" ht="16.5" customHeight="1">
      <c r="A80" s="39">
        <v>11</v>
      </c>
      <c r="B80" s="108" t="s">
        <v>1725</v>
      </c>
      <c r="C80" s="41" t="s">
        <v>1726</v>
      </c>
      <c r="D80" s="324"/>
      <c r="E80" s="322"/>
      <c r="F80" s="47"/>
      <c r="G80" s="48"/>
      <c r="H80" s="48"/>
      <c r="I80" s="48"/>
      <c r="J80" s="48"/>
      <c r="K80" s="16">
        <v>1</v>
      </c>
      <c r="L80" s="49" t="s">
        <v>895</v>
      </c>
      <c r="M80" s="299">
        <f>'訪問介護'!M80</f>
        <v>83</v>
      </c>
      <c r="N80" s="299"/>
      <c r="O80" s="48" t="s">
        <v>1278</v>
      </c>
      <c r="P80" s="51"/>
      <c r="Q80" s="48"/>
      <c r="R80" s="48"/>
      <c r="S80" s="48"/>
      <c r="T80" s="50"/>
      <c r="U80" s="80"/>
      <c r="V80" s="60"/>
      <c r="W80" s="36"/>
      <c r="X80" s="36"/>
      <c r="Y80" s="36"/>
      <c r="Z80" s="61"/>
      <c r="AA80" s="66"/>
      <c r="AB80" s="67"/>
      <c r="AC80" s="52" t="s">
        <v>1282</v>
      </c>
      <c r="AD80" s="52"/>
      <c r="AE80" s="52"/>
      <c r="AF80" s="52"/>
      <c r="AG80" s="52"/>
      <c r="AH80" s="300">
        <f>$AH$8</f>
        <v>0.5</v>
      </c>
      <c r="AI80" s="298"/>
      <c r="AJ80" s="55" t="s">
        <v>938</v>
      </c>
      <c r="AK80" s="63"/>
      <c r="AL80" s="110"/>
      <c r="AM80" s="111"/>
      <c r="AN80" s="111"/>
      <c r="AO80" s="111"/>
      <c r="AP80" s="112"/>
      <c r="AQ80" s="58">
        <f>ROUND(ROUND((K79+K80*M80)*(1+AH80),0)*(1+AM82),0)</f>
        <v>1201</v>
      </c>
      <c r="AR80" s="59"/>
    </row>
    <row r="81" spans="1:44" ht="16.5" customHeight="1">
      <c r="A81" s="39">
        <v>11</v>
      </c>
      <c r="B81" s="39" t="s">
        <v>1727</v>
      </c>
      <c r="C81" s="41" t="s">
        <v>1728</v>
      </c>
      <c r="D81" s="324"/>
      <c r="E81" s="322"/>
      <c r="F81" s="47"/>
      <c r="G81" s="48"/>
      <c r="H81" s="48"/>
      <c r="I81" s="48"/>
      <c r="J81" s="48"/>
      <c r="K81" s="48"/>
      <c r="L81" s="48"/>
      <c r="M81" s="48"/>
      <c r="N81" s="48"/>
      <c r="O81" s="48"/>
      <c r="P81" s="51"/>
      <c r="Q81" s="48"/>
      <c r="R81" s="48"/>
      <c r="S81" s="48"/>
      <c r="T81" s="50"/>
      <c r="U81" s="80"/>
      <c r="V81" s="47" t="s">
        <v>1284</v>
      </c>
      <c r="W81" s="48"/>
      <c r="X81" s="48"/>
      <c r="Y81" s="48"/>
      <c r="Z81" s="50"/>
      <c r="AA81" s="49"/>
      <c r="AB81" s="80"/>
      <c r="AC81" s="48"/>
      <c r="AD81" s="48"/>
      <c r="AE81" s="48"/>
      <c r="AF81" s="48"/>
      <c r="AG81" s="48"/>
      <c r="AH81" s="16"/>
      <c r="AI81" s="16"/>
      <c r="AJ81" s="26"/>
      <c r="AK81" s="44"/>
      <c r="AL81" s="47"/>
      <c r="AM81" s="48"/>
      <c r="AN81" s="48"/>
      <c r="AO81" s="48"/>
      <c r="AP81" s="51"/>
      <c r="AQ81" s="58">
        <f>ROUND(ROUND((K79+K80*M80)*Z82,0)*(1+AM82),0)</f>
        <v>1601</v>
      </c>
      <c r="AR81" s="59"/>
    </row>
    <row r="82" spans="1:44" ht="16.5" customHeight="1">
      <c r="A82" s="39">
        <v>11</v>
      </c>
      <c r="B82" s="108" t="s">
        <v>1729</v>
      </c>
      <c r="C82" s="41" t="s">
        <v>1730</v>
      </c>
      <c r="D82" s="324"/>
      <c r="E82" s="322"/>
      <c r="F82" s="47"/>
      <c r="G82" s="48"/>
      <c r="H82" s="48"/>
      <c r="I82" s="48"/>
      <c r="J82" s="48"/>
      <c r="K82" s="48"/>
      <c r="L82" s="48"/>
      <c r="M82" s="48"/>
      <c r="N82" s="48"/>
      <c r="O82" s="48"/>
      <c r="P82" s="51"/>
      <c r="Q82" s="48"/>
      <c r="R82" s="48"/>
      <c r="S82" s="48"/>
      <c r="T82" s="50"/>
      <c r="U82" s="80"/>
      <c r="V82" s="47"/>
      <c r="W82" s="48"/>
      <c r="X82" s="30"/>
      <c r="Y82" s="50" t="s">
        <v>893</v>
      </c>
      <c r="Z82" s="313">
        <f>$Z$10</f>
        <v>2</v>
      </c>
      <c r="AA82" s="299"/>
      <c r="AB82" s="65"/>
      <c r="AC82" s="52" t="s">
        <v>1279</v>
      </c>
      <c r="AD82" s="52"/>
      <c r="AE82" s="52"/>
      <c r="AF82" s="52"/>
      <c r="AG82" s="52"/>
      <c r="AH82" s="300">
        <f>$AH$7</f>
        <v>0.25</v>
      </c>
      <c r="AI82" s="298"/>
      <c r="AJ82" s="55" t="s">
        <v>756</v>
      </c>
      <c r="AK82" s="63"/>
      <c r="AL82" s="110"/>
      <c r="AM82" s="313">
        <f>$AM$10</f>
        <v>0.2</v>
      </c>
      <c r="AN82" s="313"/>
      <c r="AO82" s="111" t="s">
        <v>756</v>
      </c>
      <c r="AP82" s="112"/>
      <c r="AQ82" s="58">
        <f>ROUND(ROUND(ROUND((K79+K80*M80)*Z82,0)*(1+AH82),0)*(1+AM82),0)</f>
        <v>2002</v>
      </c>
      <c r="AR82" s="59"/>
    </row>
    <row r="83" spans="1:44" ht="16.5" customHeight="1">
      <c r="A83" s="39">
        <v>11</v>
      </c>
      <c r="B83" s="39" t="s">
        <v>1731</v>
      </c>
      <c r="C83" s="41" t="s">
        <v>1732</v>
      </c>
      <c r="D83" s="324"/>
      <c r="E83" s="322"/>
      <c r="F83" s="47"/>
      <c r="G83" s="48"/>
      <c r="H83" s="48"/>
      <c r="I83" s="48"/>
      <c r="J83" s="48"/>
      <c r="K83" s="48"/>
      <c r="L83" s="48"/>
      <c r="M83" s="48"/>
      <c r="N83" s="48"/>
      <c r="O83" s="48"/>
      <c r="P83" s="51"/>
      <c r="Q83" s="36"/>
      <c r="R83" s="36"/>
      <c r="S83" s="36"/>
      <c r="T83" s="61"/>
      <c r="U83" s="67"/>
      <c r="V83" s="60"/>
      <c r="W83" s="36"/>
      <c r="X83" s="36"/>
      <c r="Y83" s="36"/>
      <c r="Z83" s="61"/>
      <c r="AA83" s="66"/>
      <c r="AB83" s="67"/>
      <c r="AC83" s="52" t="s">
        <v>1282</v>
      </c>
      <c r="AD83" s="52"/>
      <c r="AE83" s="52"/>
      <c r="AF83" s="52"/>
      <c r="AG83" s="52"/>
      <c r="AH83" s="300">
        <f>$AH$8</f>
        <v>0.5</v>
      </c>
      <c r="AI83" s="298"/>
      <c r="AJ83" s="55" t="s">
        <v>938</v>
      </c>
      <c r="AK83" s="63"/>
      <c r="AL83" s="110"/>
      <c r="AM83" s="111"/>
      <c r="AN83" s="111"/>
      <c r="AO83" s="111"/>
      <c r="AP83" s="112"/>
      <c r="AQ83" s="58">
        <f>ROUND(ROUND(ROUND((K79+K80*M80)*Z82,0)*(1+AH83),0)*(1+AM82),0)</f>
        <v>2401</v>
      </c>
      <c r="AR83" s="59"/>
    </row>
    <row r="84" spans="1:44" ht="16.5" customHeight="1">
      <c r="A84" s="39">
        <v>11</v>
      </c>
      <c r="B84" s="108" t="s">
        <v>1733</v>
      </c>
      <c r="C84" s="41" t="s">
        <v>1734</v>
      </c>
      <c r="D84" s="18"/>
      <c r="E84" s="47"/>
      <c r="F84" s="326" t="s">
        <v>1379</v>
      </c>
      <c r="G84" s="336"/>
      <c r="H84" s="336"/>
      <c r="I84" s="336"/>
      <c r="J84" s="42" t="s">
        <v>1356</v>
      </c>
      <c r="K84" s="26"/>
      <c r="L84" s="26"/>
      <c r="M84" s="26"/>
      <c r="N84" s="26"/>
      <c r="O84" s="26"/>
      <c r="P84" s="44"/>
      <c r="Q84" s="48"/>
      <c r="R84" s="48"/>
      <c r="S84" s="48"/>
      <c r="T84" s="50"/>
      <c r="U84" s="80"/>
      <c r="V84" s="42"/>
      <c r="W84" s="26"/>
      <c r="X84" s="26"/>
      <c r="Y84" s="26"/>
      <c r="Z84" s="43"/>
      <c r="AA84" s="78"/>
      <c r="AB84" s="79"/>
      <c r="AC84" s="18"/>
      <c r="AD84" s="18"/>
      <c r="AE84" s="18"/>
      <c r="AF84" s="18"/>
      <c r="AG84" s="18"/>
      <c r="AH84" s="8"/>
      <c r="AI84" s="8"/>
      <c r="AJ84" s="26"/>
      <c r="AK84" s="44"/>
      <c r="AL84" s="47"/>
      <c r="AM84" s="48"/>
      <c r="AN84" s="48"/>
      <c r="AO84" s="48"/>
      <c r="AP84" s="51"/>
      <c r="AQ84" s="58">
        <f>ROUND(ROUND(F88+F89*H89+K87*M87,0)*(1+AM82),0)</f>
        <v>900</v>
      </c>
      <c r="AR84" s="59"/>
    </row>
    <row r="85" spans="1:44" ht="16.5" customHeight="1">
      <c r="A85" s="39">
        <v>11</v>
      </c>
      <c r="B85" s="39" t="s">
        <v>1735</v>
      </c>
      <c r="C85" s="41" t="s">
        <v>1736</v>
      </c>
      <c r="D85" s="18"/>
      <c r="E85" s="47"/>
      <c r="F85" s="320"/>
      <c r="G85" s="337"/>
      <c r="H85" s="337"/>
      <c r="I85" s="321"/>
      <c r="J85" s="47" t="s">
        <v>1358</v>
      </c>
      <c r="K85" s="48"/>
      <c r="L85" s="48"/>
      <c r="M85" s="48"/>
      <c r="N85" s="48"/>
      <c r="O85" s="48"/>
      <c r="P85" s="51"/>
      <c r="Q85" s="48"/>
      <c r="R85" s="48"/>
      <c r="S85" s="48"/>
      <c r="T85" s="50"/>
      <c r="U85" s="80"/>
      <c r="V85" s="47"/>
      <c r="W85" s="48"/>
      <c r="X85" s="48"/>
      <c r="Y85" s="48"/>
      <c r="Z85" s="50"/>
      <c r="AA85" s="49"/>
      <c r="AB85" s="80"/>
      <c r="AC85" s="52" t="s">
        <v>1279</v>
      </c>
      <c r="AD85" s="52"/>
      <c r="AE85" s="52"/>
      <c r="AF85" s="52"/>
      <c r="AG85" s="52"/>
      <c r="AH85" s="300">
        <f>$AH$7</f>
        <v>0.25</v>
      </c>
      <c r="AI85" s="298"/>
      <c r="AJ85" s="55" t="s">
        <v>1280</v>
      </c>
      <c r="AK85" s="63"/>
      <c r="AL85" s="110"/>
      <c r="AM85" s="111"/>
      <c r="AN85" s="111"/>
      <c r="AO85" s="111"/>
      <c r="AP85" s="112"/>
      <c r="AQ85" s="58">
        <f>ROUND(ROUND((F88+F89*H89+K87*M87)*(1+AH85),0)*(1+AM82),0)</f>
        <v>1126</v>
      </c>
      <c r="AR85" s="59"/>
    </row>
    <row r="86" spans="1:44" ht="16.5" customHeight="1">
      <c r="A86" s="39">
        <v>11</v>
      </c>
      <c r="B86" s="108" t="s">
        <v>1737</v>
      </c>
      <c r="C86" s="41" t="s">
        <v>1738</v>
      </c>
      <c r="D86" s="18"/>
      <c r="E86" s="47"/>
      <c r="F86" s="320"/>
      <c r="G86" s="337"/>
      <c r="H86" s="337"/>
      <c r="I86" s="321"/>
      <c r="J86" s="83"/>
      <c r="K86" s="48"/>
      <c r="L86" s="48"/>
      <c r="M86" s="48"/>
      <c r="N86" s="48"/>
      <c r="O86" s="48"/>
      <c r="P86" s="51"/>
      <c r="Q86" s="48"/>
      <c r="R86" s="48"/>
      <c r="S86" s="48"/>
      <c r="T86" s="50"/>
      <c r="U86" s="80"/>
      <c r="V86" s="60"/>
      <c r="W86" s="36"/>
      <c r="X86" s="36"/>
      <c r="Y86" s="36"/>
      <c r="Z86" s="61"/>
      <c r="AA86" s="66"/>
      <c r="AB86" s="67"/>
      <c r="AC86" s="52" t="s">
        <v>1282</v>
      </c>
      <c r="AD86" s="52"/>
      <c r="AE86" s="52"/>
      <c r="AF86" s="52"/>
      <c r="AG86" s="52"/>
      <c r="AH86" s="300">
        <f>$AH$8</f>
        <v>0.5</v>
      </c>
      <c r="AI86" s="298"/>
      <c r="AJ86" s="55" t="s">
        <v>938</v>
      </c>
      <c r="AK86" s="63"/>
      <c r="AL86" s="110"/>
      <c r="AM86" s="111"/>
      <c r="AN86" s="111"/>
      <c r="AO86" s="111"/>
      <c r="AP86" s="112"/>
      <c r="AQ86" s="58">
        <f>ROUND(ROUND((F88+F89*H89+K87*M87)*(1+AH86),0)*(1+AM82),0)</f>
        <v>1350</v>
      </c>
      <c r="AR86" s="59"/>
    </row>
    <row r="87" spans="1:44" ht="16.5" customHeight="1">
      <c r="A87" s="39">
        <v>11</v>
      </c>
      <c r="B87" s="39" t="s">
        <v>1739</v>
      </c>
      <c r="C87" s="41" t="s">
        <v>1740</v>
      </c>
      <c r="D87" s="18"/>
      <c r="E87" s="47"/>
      <c r="F87" s="320"/>
      <c r="G87" s="337"/>
      <c r="H87" s="337"/>
      <c r="I87" s="321"/>
      <c r="J87" s="85" t="s">
        <v>896</v>
      </c>
      <c r="K87" s="16">
        <v>1</v>
      </c>
      <c r="L87" s="16" t="s">
        <v>893</v>
      </c>
      <c r="M87" s="299">
        <f>$M$15</f>
        <v>83</v>
      </c>
      <c r="N87" s="299"/>
      <c r="O87" s="48" t="s">
        <v>1278</v>
      </c>
      <c r="P87" s="51"/>
      <c r="Q87" s="48"/>
      <c r="R87" s="48"/>
      <c r="S87" s="48"/>
      <c r="T87" s="50"/>
      <c r="U87" s="80"/>
      <c r="V87" s="47" t="s">
        <v>1284</v>
      </c>
      <c r="W87" s="48"/>
      <c r="X87" s="48"/>
      <c r="Y87" s="48"/>
      <c r="Z87" s="50"/>
      <c r="AA87" s="49"/>
      <c r="AB87" s="80"/>
      <c r="AC87" s="18"/>
      <c r="AD87" s="18"/>
      <c r="AE87" s="18"/>
      <c r="AF87" s="18"/>
      <c r="AG87" s="18"/>
      <c r="AH87" s="8"/>
      <c r="AI87" s="8"/>
      <c r="AJ87" s="26"/>
      <c r="AK87" s="44"/>
      <c r="AL87" s="47"/>
      <c r="AM87" s="48"/>
      <c r="AN87" s="48"/>
      <c r="AO87" s="48"/>
      <c r="AP87" s="51"/>
      <c r="AQ87" s="58">
        <f>ROUND(ROUND((F88+F89*H89+K87*M87)*Z88,0)*(1+AM82),0)</f>
        <v>1800</v>
      </c>
      <c r="AR87" s="59"/>
    </row>
    <row r="88" spans="1:44" ht="16.5" customHeight="1">
      <c r="A88" s="39">
        <v>11</v>
      </c>
      <c r="B88" s="108" t="s">
        <v>1741</v>
      </c>
      <c r="C88" s="41" t="s">
        <v>1742</v>
      </c>
      <c r="D88" s="18"/>
      <c r="E88" s="47"/>
      <c r="F88" s="309">
        <f>K79</f>
        <v>584</v>
      </c>
      <c r="G88" s="335"/>
      <c r="H88" s="16" t="s">
        <v>896</v>
      </c>
      <c r="I88" s="16"/>
      <c r="J88" s="89"/>
      <c r="K88" s="30"/>
      <c r="L88" s="30"/>
      <c r="M88" s="30"/>
      <c r="N88" s="30"/>
      <c r="O88" s="30"/>
      <c r="P88" s="65"/>
      <c r="Q88" s="48"/>
      <c r="R88" s="48"/>
      <c r="S88" s="48"/>
      <c r="T88" s="50"/>
      <c r="U88" s="80"/>
      <c r="V88" s="47"/>
      <c r="W88" s="48"/>
      <c r="X88" s="30"/>
      <c r="Y88" s="50" t="s">
        <v>893</v>
      </c>
      <c r="Z88" s="313">
        <f>$Z$10</f>
        <v>2</v>
      </c>
      <c r="AA88" s="299"/>
      <c r="AB88" s="65"/>
      <c r="AC88" s="52" t="s">
        <v>1279</v>
      </c>
      <c r="AD88" s="52"/>
      <c r="AE88" s="52"/>
      <c r="AF88" s="52"/>
      <c r="AG88" s="52"/>
      <c r="AH88" s="300">
        <f>$AH$7</f>
        <v>0.25</v>
      </c>
      <c r="AI88" s="298"/>
      <c r="AJ88" s="55" t="s">
        <v>756</v>
      </c>
      <c r="AK88" s="63"/>
      <c r="AL88" s="110"/>
      <c r="AM88" s="111"/>
      <c r="AN88" s="111"/>
      <c r="AO88" s="111"/>
      <c r="AP88" s="112"/>
      <c r="AQ88" s="58">
        <f>ROUND(ROUND(ROUND((F88+F89*H89+K87*M87)*Z88,0)*(1+AH88),0)*(1+AM82),0)</f>
        <v>2250</v>
      </c>
      <c r="AR88" s="59"/>
    </row>
    <row r="89" spans="1:44" ht="16.5" customHeight="1">
      <c r="A89" s="39">
        <v>11</v>
      </c>
      <c r="B89" s="39" t="s">
        <v>1743</v>
      </c>
      <c r="C89" s="41" t="s">
        <v>1744</v>
      </c>
      <c r="D89" s="18"/>
      <c r="E89" s="47"/>
      <c r="F89" s="90">
        <f>K80</f>
        <v>1</v>
      </c>
      <c r="G89" s="49" t="s">
        <v>893</v>
      </c>
      <c r="H89" s="332">
        <f>M80</f>
        <v>83</v>
      </c>
      <c r="I89" s="310"/>
      <c r="J89" s="47"/>
      <c r="K89" s="48"/>
      <c r="L89" s="48"/>
      <c r="M89" s="48"/>
      <c r="N89" s="48"/>
      <c r="O89" s="48"/>
      <c r="P89" s="51"/>
      <c r="Q89" s="36"/>
      <c r="R89" s="36"/>
      <c r="S89" s="36"/>
      <c r="T89" s="61"/>
      <c r="U89" s="67"/>
      <c r="V89" s="60"/>
      <c r="W89" s="36"/>
      <c r="X89" s="36"/>
      <c r="Y89" s="36"/>
      <c r="Z89" s="61"/>
      <c r="AA89" s="66"/>
      <c r="AB89" s="67"/>
      <c r="AC89" s="52" t="s">
        <v>1282</v>
      </c>
      <c r="AD89" s="52"/>
      <c r="AE89" s="52"/>
      <c r="AF89" s="52"/>
      <c r="AG89" s="52"/>
      <c r="AH89" s="300">
        <f>$AH$8</f>
        <v>0.5</v>
      </c>
      <c r="AI89" s="298"/>
      <c r="AJ89" s="55" t="s">
        <v>938</v>
      </c>
      <c r="AK89" s="63"/>
      <c r="AL89" s="110"/>
      <c r="AM89" s="111"/>
      <c r="AN89" s="111"/>
      <c r="AO89" s="111"/>
      <c r="AP89" s="112"/>
      <c r="AQ89" s="58">
        <f>ROUND(ROUND(ROUND((F88+F89*H89+K87*M87)*Z88,0)*(1+AH89),0)*(1+AM82),0)</f>
        <v>2700</v>
      </c>
      <c r="AR89" s="59"/>
    </row>
    <row r="90" spans="1:44" ht="16.5" customHeight="1">
      <c r="A90" s="39">
        <v>11</v>
      </c>
      <c r="B90" s="108" t="s">
        <v>1745</v>
      </c>
      <c r="C90" s="41" t="s">
        <v>1746</v>
      </c>
      <c r="D90" s="18"/>
      <c r="E90" s="47"/>
      <c r="F90" s="47"/>
      <c r="G90" s="48"/>
      <c r="H90" s="48"/>
      <c r="I90" s="50" t="s">
        <v>1278</v>
      </c>
      <c r="J90" s="42" t="s">
        <v>1364</v>
      </c>
      <c r="K90" s="26"/>
      <c r="L90" s="26"/>
      <c r="M90" s="26"/>
      <c r="N90" s="26"/>
      <c r="O90" s="26"/>
      <c r="P90" s="44"/>
      <c r="Q90" s="48"/>
      <c r="R90" s="48"/>
      <c r="S90" s="48"/>
      <c r="T90" s="50"/>
      <c r="U90" s="80"/>
      <c r="V90" s="42"/>
      <c r="W90" s="26"/>
      <c r="X90" s="26"/>
      <c r="Y90" s="26"/>
      <c r="Z90" s="43"/>
      <c r="AA90" s="78"/>
      <c r="AB90" s="79"/>
      <c r="AC90" s="18"/>
      <c r="AD90" s="18"/>
      <c r="AE90" s="18"/>
      <c r="AF90" s="18"/>
      <c r="AG90" s="18"/>
      <c r="AH90" s="8"/>
      <c r="AI90" s="8"/>
      <c r="AJ90" s="26"/>
      <c r="AK90" s="44"/>
      <c r="AL90" s="47"/>
      <c r="AM90" s="48"/>
      <c r="AN90" s="48"/>
      <c r="AO90" s="48"/>
      <c r="AP90" s="51"/>
      <c r="AQ90" s="58">
        <f>ROUND(ROUND(F88+F89*H89+K93*M93,0)*(1+AM82),0)</f>
        <v>1000</v>
      </c>
      <c r="AR90" s="59"/>
    </row>
    <row r="91" spans="1:44" ht="16.5" customHeight="1">
      <c r="A91" s="39">
        <v>11</v>
      </c>
      <c r="B91" s="39" t="s">
        <v>1747</v>
      </c>
      <c r="C91" s="41" t="s">
        <v>1748</v>
      </c>
      <c r="D91" s="18"/>
      <c r="E91" s="47"/>
      <c r="F91" s="47"/>
      <c r="G91" s="48"/>
      <c r="H91" s="48"/>
      <c r="I91" s="48"/>
      <c r="J91" s="47" t="s">
        <v>1387</v>
      </c>
      <c r="K91" s="48"/>
      <c r="L91" s="48"/>
      <c r="M91" s="48"/>
      <c r="N91" s="48"/>
      <c r="O91" s="48"/>
      <c r="P91" s="51"/>
      <c r="Q91" s="48"/>
      <c r="R91" s="48"/>
      <c r="S91" s="48"/>
      <c r="T91" s="50"/>
      <c r="U91" s="80"/>
      <c r="V91" s="47"/>
      <c r="W91" s="48"/>
      <c r="X91" s="48"/>
      <c r="Y91" s="48"/>
      <c r="Z91" s="50"/>
      <c r="AA91" s="49"/>
      <c r="AB91" s="80"/>
      <c r="AC91" s="52" t="s">
        <v>1279</v>
      </c>
      <c r="AD91" s="52"/>
      <c r="AE91" s="52"/>
      <c r="AF91" s="52"/>
      <c r="AG91" s="52"/>
      <c r="AH91" s="300">
        <f>$AH$7</f>
        <v>0.25</v>
      </c>
      <c r="AI91" s="298"/>
      <c r="AJ91" s="55" t="s">
        <v>1280</v>
      </c>
      <c r="AK91" s="63"/>
      <c r="AL91" s="110"/>
      <c r="AM91" s="111"/>
      <c r="AN91" s="111"/>
      <c r="AO91" s="111"/>
      <c r="AP91" s="112"/>
      <c r="AQ91" s="58">
        <f>ROUND(ROUND((F88+F89*H89+K93*M93)*(1+AH91),0)*(1+AM82),0)</f>
        <v>1249</v>
      </c>
      <c r="AR91" s="59"/>
    </row>
    <row r="92" spans="1:44" ht="16.5" customHeight="1">
      <c r="A92" s="39">
        <v>11</v>
      </c>
      <c r="B92" s="108" t="s">
        <v>1749</v>
      </c>
      <c r="C92" s="41" t="s">
        <v>1750</v>
      </c>
      <c r="D92" s="18"/>
      <c r="E92" s="47"/>
      <c r="F92" s="47"/>
      <c r="G92" s="48"/>
      <c r="H92" s="48"/>
      <c r="I92" s="48"/>
      <c r="J92" s="47"/>
      <c r="K92" s="48"/>
      <c r="L92" s="48"/>
      <c r="M92" s="48"/>
      <c r="N92" s="48"/>
      <c r="O92" s="48"/>
      <c r="P92" s="51"/>
      <c r="Q92" s="48"/>
      <c r="R92" s="48"/>
      <c r="S92" s="48"/>
      <c r="T92" s="50"/>
      <c r="U92" s="80"/>
      <c r="V92" s="60"/>
      <c r="W92" s="36"/>
      <c r="X92" s="36"/>
      <c r="Y92" s="36"/>
      <c r="Z92" s="61"/>
      <c r="AA92" s="66"/>
      <c r="AB92" s="67"/>
      <c r="AC92" s="52" t="s">
        <v>1282</v>
      </c>
      <c r="AD92" s="52"/>
      <c r="AE92" s="52"/>
      <c r="AF92" s="52"/>
      <c r="AG92" s="52"/>
      <c r="AH92" s="300">
        <f>$AH$8</f>
        <v>0.5</v>
      </c>
      <c r="AI92" s="298"/>
      <c r="AJ92" s="55" t="s">
        <v>938</v>
      </c>
      <c r="AK92" s="63"/>
      <c r="AL92" s="110"/>
      <c r="AM92" s="111"/>
      <c r="AN92" s="111"/>
      <c r="AO92" s="111"/>
      <c r="AP92" s="112"/>
      <c r="AQ92" s="58">
        <f>ROUND(ROUND((F88+F89*H89+K93*M93)*(1+AH92),0)*(1+AM82),0)</f>
        <v>1500</v>
      </c>
      <c r="AR92" s="59"/>
    </row>
    <row r="93" spans="1:44" ht="16.5" customHeight="1">
      <c r="A93" s="39">
        <v>11</v>
      </c>
      <c r="B93" s="39" t="s">
        <v>1751</v>
      </c>
      <c r="C93" s="41" t="s">
        <v>1752</v>
      </c>
      <c r="D93" s="18"/>
      <c r="E93" s="47"/>
      <c r="F93" s="47"/>
      <c r="G93" s="48"/>
      <c r="H93" s="48"/>
      <c r="I93" s="48"/>
      <c r="J93" s="85" t="s">
        <v>896</v>
      </c>
      <c r="K93" s="16">
        <v>2</v>
      </c>
      <c r="L93" s="16" t="s">
        <v>893</v>
      </c>
      <c r="M93" s="299">
        <f>$M$15</f>
        <v>83</v>
      </c>
      <c r="N93" s="299"/>
      <c r="O93" s="48" t="s">
        <v>1278</v>
      </c>
      <c r="P93" s="51"/>
      <c r="Q93" s="48"/>
      <c r="R93" s="48"/>
      <c r="S93" s="48"/>
      <c r="T93" s="50"/>
      <c r="U93" s="80"/>
      <c r="V93" s="47" t="s">
        <v>1284</v>
      </c>
      <c r="W93" s="48"/>
      <c r="X93" s="48"/>
      <c r="Y93" s="48"/>
      <c r="Z93" s="50"/>
      <c r="AA93" s="49"/>
      <c r="AB93" s="80"/>
      <c r="AC93" s="18"/>
      <c r="AD93" s="18"/>
      <c r="AE93" s="18"/>
      <c r="AF93" s="18"/>
      <c r="AG93" s="18"/>
      <c r="AH93" s="8"/>
      <c r="AI93" s="8"/>
      <c r="AJ93" s="26"/>
      <c r="AK93" s="44"/>
      <c r="AL93" s="47"/>
      <c r="AM93" s="48"/>
      <c r="AN93" s="48"/>
      <c r="AO93" s="48"/>
      <c r="AP93" s="51"/>
      <c r="AQ93" s="58">
        <f>ROUND(ROUND((F88+F89*H89+K93*M93)*Z94,0)*(1+AM82),0)</f>
        <v>1999</v>
      </c>
      <c r="AR93" s="59"/>
    </row>
    <row r="94" spans="1:44" ht="16.5" customHeight="1">
      <c r="A94" s="39">
        <v>11</v>
      </c>
      <c r="B94" s="108" t="s">
        <v>1753</v>
      </c>
      <c r="C94" s="41" t="s">
        <v>1754</v>
      </c>
      <c r="D94" s="18"/>
      <c r="E94" s="47"/>
      <c r="F94" s="47"/>
      <c r="G94" s="48"/>
      <c r="H94" s="48"/>
      <c r="I94" s="48"/>
      <c r="J94" s="47"/>
      <c r="K94" s="48"/>
      <c r="L94" s="48"/>
      <c r="M94" s="70"/>
      <c r="N94" s="70"/>
      <c r="O94" s="48"/>
      <c r="P94" s="51"/>
      <c r="Q94" s="48"/>
      <c r="R94" s="48"/>
      <c r="S94" s="48"/>
      <c r="T94" s="50"/>
      <c r="U94" s="80"/>
      <c r="V94" s="47"/>
      <c r="W94" s="48"/>
      <c r="X94" s="30"/>
      <c r="Y94" s="50" t="s">
        <v>893</v>
      </c>
      <c r="Z94" s="313">
        <f>$Z$10</f>
        <v>2</v>
      </c>
      <c r="AA94" s="299"/>
      <c r="AB94" s="65"/>
      <c r="AC94" s="52" t="s">
        <v>1279</v>
      </c>
      <c r="AD94" s="52"/>
      <c r="AE94" s="52"/>
      <c r="AF94" s="52"/>
      <c r="AG94" s="52"/>
      <c r="AH94" s="300">
        <f>$AH$7</f>
        <v>0.25</v>
      </c>
      <c r="AI94" s="298"/>
      <c r="AJ94" s="55" t="s">
        <v>756</v>
      </c>
      <c r="AK94" s="63"/>
      <c r="AL94" s="110"/>
      <c r="AM94" s="111"/>
      <c r="AN94" s="111"/>
      <c r="AO94" s="111"/>
      <c r="AP94" s="112"/>
      <c r="AQ94" s="58">
        <f>ROUND(ROUND(ROUND((F88+F89*H89+K93*M93)*Z94,0)*(1+AH94),0)*(1+AM82),0)</f>
        <v>2500</v>
      </c>
      <c r="AR94" s="59"/>
    </row>
    <row r="95" spans="1:44" ht="16.5" customHeight="1">
      <c r="A95" s="39">
        <v>11</v>
      </c>
      <c r="B95" s="39" t="s">
        <v>1755</v>
      </c>
      <c r="C95" s="41" t="s">
        <v>1756</v>
      </c>
      <c r="D95" s="18"/>
      <c r="E95" s="47"/>
      <c r="F95" s="47"/>
      <c r="G95" s="48"/>
      <c r="H95" s="48"/>
      <c r="I95" s="48"/>
      <c r="J95" s="47"/>
      <c r="K95" s="48"/>
      <c r="L95" s="48"/>
      <c r="M95" s="48"/>
      <c r="N95" s="48"/>
      <c r="O95" s="48"/>
      <c r="P95" s="51"/>
      <c r="Q95" s="36"/>
      <c r="R95" s="36"/>
      <c r="S95" s="36"/>
      <c r="T95" s="61"/>
      <c r="U95" s="67"/>
      <c r="V95" s="60"/>
      <c r="W95" s="36"/>
      <c r="X95" s="36"/>
      <c r="Y95" s="36"/>
      <c r="Z95" s="61"/>
      <c r="AA95" s="66"/>
      <c r="AB95" s="67"/>
      <c r="AC95" s="52" t="s">
        <v>1282</v>
      </c>
      <c r="AD95" s="52"/>
      <c r="AE95" s="52"/>
      <c r="AF95" s="52"/>
      <c r="AG95" s="52"/>
      <c r="AH95" s="300">
        <f>$AH$8</f>
        <v>0.5</v>
      </c>
      <c r="AI95" s="298"/>
      <c r="AJ95" s="55" t="s">
        <v>938</v>
      </c>
      <c r="AK95" s="63"/>
      <c r="AL95" s="110"/>
      <c r="AM95" s="111"/>
      <c r="AN95" s="111"/>
      <c r="AO95" s="111"/>
      <c r="AP95" s="112"/>
      <c r="AQ95" s="58">
        <f>ROUND(ROUND(ROUND((F88+F89*H89+K93*M93)*Z94,0)*(1+AH95),0)*(1+AM82),0)</f>
        <v>2999</v>
      </c>
      <c r="AR95" s="59"/>
    </row>
    <row r="96" spans="1:44" ht="16.5" customHeight="1">
      <c r="A96" s="39">
        <v>11</v>
      </c>
      <c r="B96" s="108" t="s">
        <v>1757</v>
      </c>
      <c r="C96" s="41" t="s">
        <v>1758</v>
      </c>
      <c r="D96" s="18"/>
      <c r="E96" s="47"/>
      <c r="F96" s="47"/>
      <c r="G96" s="48"/>
      <c r="H96" s="48"/>
      <c r="I96" s="48"/>
      <c r="J96" s="42" t="s">
        <v>1393</v>
      </c>
      <c r="K96" s="26"/>
      <c r="L96" s="26"/>
      <c r="M96" s="26"/>
      <c r="N96" s="26"/>
      <c r="O96" s="26"/>
      <c r="P96" s="44"/>
      <c r="Q96" s="48"/>
      <c r="R96" s="48"/>
      <c r="S96" s="48"/>
      <c r="T96" s="50"/>
      <c r="U96" s="80"/>
      <c r="V96" s="42"/>
      <c r="W96" s="26"/>
      <c r="X96" s="26"/>
      <c r="Y96" s="26"/>
      <c r="Z96" s="43"/>
      <c r="AA96" s="78"/>
      <c r="AB96" s="79"/>
      <c r="AC96" s="18"/>
      <c r="AD96" s="18"/>
      <c r="AE96" s="18"/>
      <c r="AF96" s="18"/>
      <c r="AG96" s="18"/>
      <c r="AH96" s="8"/>
      <c r="AI96" s="8"/>
      <c r="AJ96" s="26"/>
      <c r="AK96" s="44"/>
      <c r="AL96" s="47"/>
      <c r="AM96" s="48"/>
      <c r="AN96" s="48"/>
      <c r="AO96" s="48"/>
      <c r="AP96" s="51"/>
      <c r="AQ96" s="58">
        <f>ROUND(ROUND(F88+F89*H89+K99*M99,0)*(1+AM82),0)</f>
        <v>1099</v>
      </c>
      <c r="AR96" s="59"/>
    </row>
    <row r="97" spans="1:44" ht="16.5" customHeight="1">
      <c r="A97" s="39">
        <v>11</v>
      </c>
      <c r="B97" s="39" t="s">
        <v>1759</v>
      </c>
      <c r="C97" s="41" t="s">
        <v>1760</v>
      </c>
      <c r="D97" s="18"/>
      <c r="E97" s="47"/>
      <c r="F97" s="47"/>
      <c r="G97" s="48"/>
      <c r="H97" s="48"/>
      <c r="I97" s="48"/>
      <c r="J97" s="47"/>
      <c r="K97" s="48"/>
      <c r="L97" s="48"/>
      <c r="M97" s="48"/>
      <c r="N97" s="48"/>
      <c r="O97" s="48"/>
      <c r="P97" s="51"/>
      <c r="Q97" s="48"/>
      <c r="R97" s="48"/>
      <c r="S97" s="48"/>
      <c r="T97" s="50"/>
      <c r="U97" s="80"/>
      <c r="V97" s="47"/>
      <c r="W97" s="48"/>
      <c r="X97" s="48"/>
      <c r="Y97" s="48"/>
      <c r="Z97" s="50"/>
      <c r="AA97" s="49"/>
      <c r="AB97" s="80"/>
      <c r="AC97" s="52" t="s">
        <v>1279</v>
      </c>
      <c r="AD97" s="52"/>
      <c r="AE97" s="52"/>
      <c r="AF97" s="52"/>
      <c r="AG97" s="52"/>
      <c r="AH97" s="300">
        <f>$AH$7</f>
        <v>0.25</v>
      </c>
      <c r="AI97" s="298"/>
      <c r="AJ97" s="55" t="s">
        <v>1280</v>
      </c>
      <c r="AK97" s="63"/>
      <c r="AL97" s="110"/>
      <c r="AM97" s="111"/>
      <c r="AN97" s="111"/>
      <c r="AO97" s="111"/>
      <c r="AP97" s="112"/>
      <c r="AQ97" s="58">
        <f>ROUND(ROUND((F88+F89*H89+K99*M99)*(1+AH97),0)*(1+AM82),0)</f>
        <v>1374</v>
      </c>
      <c r="AR97" s="59"/>
    </row>
    <row r="98" spans="1:44" ht="16.5" customHeight="1">
      <c r="A98" s="39">
        <v>11</v>
      </c>
      <c r="B98" s="108" t="s">
        <v>1761</v>
      </c>
      <c r="C98" s="41" t="s">
        <v>1762</v>
      </c>
      <c r="D98" s="18"/>
      <c r="E98" s="47"/>
      <c r="F98" s="47"/>
      <c r="G98" s="48"/>
      <c r="H98" s="48"/>
      <c r="I98" s="48"/>
      <c r="J98" s="47"/>
      <c r="K98" s="315"/>
      <c r="L98" s="315"/>
      <c r="M98" s="48"/>
      <c r="N98" s="48"/>
      <c r="O98" s="48"/>
      <c r="P98" s="51"/>
      <c r="Q98" s="48"/>
      <c r="R98" s="48"/>
      <c r="S98" s="48"/>
      <c r="T98" s="50"/>
      <c r="U98" s="80"/>
      <c r="V98" s="60"/>
      <c r="W98" s="36"/>
      <c r="X98" s="36"/>
      <c r="Y98" s="36"/>
      <c r="Z98" s="61"/>
      <c r="AA98" s="66"/>
      <c r="AB98" s="67"/>
      <c r="AC98" s="52" t="s">
        <v>1282</v>
      </c>
      <c r="AD98" s="52"/>
      <c r="AE98" s="52"/>
      <c r="AF98" s="52"/>
      <c r="AG98" s="52"/>
      <c r="AH98" s="300">
        <f>$AH$8</f>
        <v>0.5</v>
      </c>
      <c r="AI98" s="298"/>
      <c r="AJ98" s="55" t="s">
        <v>938</v>
      </c>
      <c r="AK98" s="63"/>
      <c r="AL98" s="110"/>
      <c r="AM98" s="111"/>
      <c r="AN98" s="111"/>
      <c r="AO98" s="111"/>
      <c r="AP98" s="112"/>
      <c r="AQ98" s="58">
        <f>ROUND(ROUND((F88+F89*H89+K99*M99)*(1+AH98),0)*(1+AM82),0)</f>
        <v>1649</v>
      </c>
      <c r="AR98" s="59"/>
    </row>
    <row r="99" spans="1:44" ht="16.5" customHeight="1">
      <c r="A99" s="39">
        <v>11</v>
      </c>
      <c r="B99" s="39" t="s">
        <v>1763</v>
      </c>
      <c r="C99" s="41" t="s">
        <v>1764</v>
      </c>
      <c r="D99" s="18"/>
      <c r="E99" s="47"/>
      <c r="F99" s="47"/>
      <c r="G99" s="48"/>
      <c r="H99" s="48"/>
      <c r="I99" s="48"/>
      <c r="J99" s="85" t="s">
        <v>896</v>
      </c>
      <c r="K99" s="16">
        <v>3</v>
      </c>
      <c r="L99" s="16" t="s">
        <v>893</v>
      </c>
      <c r="M99" s="299">
        <f>$M$15</f>
        <v>83</v>
      </c>
      <c r="N99" s="299"/>
      <c r="O99" s="48" t="s">
        <v>1278</v>
      </c>
      <c r="P99" s="51"/>
      <c r="Q99" s="48"/>
      <c r="R99" s="48"/>
      <c r="S99" s="48"/>
      <c r="T99" s="50"/>
      <c r="U99" s="80"/>
      <c r="V99" s="47" t="s">
        <v>1284</v>
      </c>
      <c r="W99" s="48"/>
      <c r="X99" s="48"/>
      <c r="Y99" s="48"/>
      <c r="Z99" s="50"/>
      <c r="AA99" s="49"/>
      <c r="AB99" s="80"/>
      <c r="AC99" s="18"/>
      <c r="AD99" s="18"/>
      <c r="AE99" s="18"/>
      <c r="AF99" s="18"/>
      <c r="AG99" s="18"/>
      <c r="AH99" s="8"/>
      <c r="AI99" s="8"/>
      <c r="AJ99" s="26"/>
      <c r="AK99" s="44"/>
      <c r="AL99" s="47"/>
      <c r="AM99" s="48"/>
      <c r="AN99" s="48"/>
      <c r="AO99" s="48"/>
      <c r="AP99" s="51"/>
      <c r="AQ99" s="58">
        <f>ROUND(ROUND((F88+F89*H89+K99*M99)*Z100,0)*(1+AM82),0)</f>
        <v>2198</v>
      </c>
      <c r="AR99" s="59"/>
    </row>
    <row r="100" spans="1:44" ht="16.5" customHeight="1">
      <c r="A100" s="39">
        <v>11</v>
      </c>
      <c r="B100" s="108" t="s">
        <v>1765</v>
      </c>
      <c r="C100" s="41" t="s">
        <v>1766</v>
      </c>
      <c r="D100" s="47"/>
      <c r="E100" s="47"/>
      <c r="F100" s="47"/>
      <c r="G100" s="48"/>
      <c r="H100" s="48"/>
      <c r="I100" s="48"/>
      <c r="J100" s="47"/>
      <c r="K100" s="48"/>
      <c r="L100" s="48"/>
      <c r="M100" s="70"/>
      <c r="N100" s="70"/>
      <c r="O100" s="48"/>
      <c r="P100" s="51"/>
      <c r="Q100" s="48"/>
      <c r="R100" s="48"/>
      <c r="S100" s="48"/>
      <c r="T100" s="50"/>
      <c r="U100" s="80"/>
      <c r="V100" s="47"/>
      <c r="W100" s="48"/>
      <c r="X100" s="48"/>
      <c r="Y100" s="50" t="s">
        <v>893</v>
      </c>
      <c r="Z100" s="313">
        <f>$Z$10</f>
        <v>2</v>
      </c>
      <c r="AA100" s="299"/>
      <c r="AB100" s="65"/>
      <c r="AC100" s="52" t="s">
        <v>1279</v>
      </c>
      <c r="AD100" s="52"/>
      <c r="AE100" s="52"/>
      <c r="AF100" s="52"/>
      <c r="AG100" s="52"/>
      <c r="AH100" s="300">
        <f>$AH$7</f>
        <v>0.25</v>
      </c>
      <c r="AI100" s="298"/>
      <c r="AJ100" s="55" t="s">
        <v>756</v>
      </c>
      <c r="AK100" s="63"/>
      <c r="AL100" s="110"/>
      <c r="AM100" s="111"/>
      <c r="AN100" s="111"/>
      <c r="AO100" s="111"/>
      <c r="AP100" s="112"/>
      <c r="AQ100" s="58">
        <f>ROUND(ROUND(ROUND((F88+F89*H89+K99*M99)*Z100,0)*(1+AH100),0)*(1+AM82),0)</f>
        <v>2748</v>
      </c>
      <c r="AR100" s="59"/>
    </row>
    <row r="101" spans="1:44" ht="16.5" customHeight="1">
      <c r="A101" s="39">
        <v>11</v>
      </c>
      <c r="B101" s="39" t="s">
        <v>1767</v>
      </c>
      <c r="C101" s="41" t="s">
        <v>1768</v>
      </c>
      <c r="D101" s="60"/>
      <c r="E101" s="60"/>
      <c r="F101" s="60"/>
      <c r="G101" s="36"/>
      <c r="H101" s="36"/>
      <c r="I101" s="36"/>
      <c r="J101" s="60"/>
      <c r="K101" s="36"/>
      <c r="L101" s="36"/>
      <c r="M101" s="36"/>
      <c r="N101" s="36"/>
      <c r="O101" s="36"/>
      <c r="P101" s="62"/>
      <c r="Q101" s="36"/>
      <c r="R101" s="36"/>
      <c r="S101" s="36"/>
      <c r="T101" s="61"/>
      <c r="U101" s="67"/>
      <c r="V101" s="60"/>
      <c r="W101" s="36"/>
      <c r="X101" s="36"/>
      <c r="Y101" s="36"/>
      <c r="Z101" s="61"/>
      <c r="AA101" s="66"/>
      <c r="AB101" s="67"/>
      <c r="AC101" s="52" t="s">
        <v>1282</v>
      </c>
      <c r="AD101" s="52"/>
      <c r="AE101" s="52"/>
      <c r="AF101" s="52"/>
      <c r="AG101" s="52"/>
      <c r="AH101" s="300">
        <f>$AH$8</f>
        <v>0.5</v>
      </c>
      <c r="AI101" s="298"/>
      <c r="AJ101" s="55" t="s">
        <v>938</v>
      </c>
      <c r="AK101" s="63"/>
      <c r="AL101" s="116"/>
      <c r="AM101" s="117"/>
      <c r="AN101" s="117"/>
      <c r="AO101" s="117"/>
      <c r="AP101" s="118"/>
      <c r="AQ101" s="58">
        <f>ROUND(ROUND(ROUND((F88+F89*H89+K99*M99)*Z100,0)*(1+AH101),0)*(1+AM82),0)</f>
        <v>3298</v>
      </c>
      <c r="AR101" s="120"/>
    </row>
    <row r="102" spans="1:44" ht="16.5" customHeight="1">
      <c r="A102" s="91">
        <v>11</v>
      </c>
      <c r="B102" s="108" t="s">
        <v>1769</v>
      </c>
      <c r="C102" s="92" t="s">
        <v>1770</v>
      </c>
      <c r="D102" s="334" t="s">
        <v>1274</v>
      </c>
      <c r="E102" s="333" t="s">
        <v>1338</v>
      </c>
      <c r="F102" s="47" t="s">
        <v>945</v>
      </c>
      <c r="G102" s="48"/>
      <c r="H102" s="48"/>
      <c r="I102" s="48"/>
      <c r="J102" s="48"/>
      <c r="K102" s="48"/>
      <c r="L102" s="48"/>
      <c r="M102" s="48"/>
      <c r="N102" s="48"/>
      <c r="O102" s="48"/>
      <c r="P102" s="51"/>
      <c r="Q102" s="48"/>
      <c r="R102" s="48"/>
      <c r="S102" s="48"/>
      <c r="T102" s="50"/>
      <c r="U102" s="80"/>
      <c r="V102" s="47"/>
      <c r="W102" s="48"/>
      <c r="X102" s="48"/>
      <c r="Y102" s="48"/>
      <c r="Z102" s="50"/>
      <c r="AA102" s="49"/>
      <c r="AB102" s="80"/>
      <c r="AC102" s="18"/>
      <c r="AD102" s="18"/>
      <c r="AE102" s="18"/>
      <c r="AF102" s="18"/>
      <c r="AG102" s="18"/>
      <c r="AH102" s="8"/>
      <c r="AI102" s="8"/>
      <c r="AJ102" s="48"/>
      <c r="AK102" s="51"/>
      <c r="AL102" s="344" t="s">
        <v>1575</v>
      </c>
      <c r="AM102" s="321"/>
      <c r="AN102" s="321"/>
      <c r="AO102" s="321"/>
      <c r="AP102" s="345"/>
      <c r="AQ102" s="93">
        <f>ROUND(ROUND(K103+K104*M104,0)*(1+AM106),0)</f>
        <v>900</v>
      </c>
      <c r="AR102" s="82" t="s">
        <v>1340</v>
      </c>
    </row>
    <row r="103" spans="1:44" ht="16.5" customHeight="1">
      <c r="A103" s="39">
        <v>11</v>
      </c>
      <c r="B103" s="39" t="s">
        <v>1771</v>
      </c>
      <c r="C103" s="41" t="s">
        <v>1772</v>
      </c>
      <c r="D103" s="311"/>
      <c r="E103" s="322"/>
      <c r="F103" s="47" t="s">
        <v>1401</v>
      </c>
      <c r="G103" s="48"/>
      <c r="H103" s="48"/>
      <c r="I103" s="48"/>
      <c r="J103" s="48"/>
      <c r="K103" s="299">
        <f>K55</f>
        <v>584</v>
      </c>
      <c r="L103" s="299"/>
      <c r="M103" s="48" t="s">
        <v>894</v>
      </c>
      <c r="N103" s="48"/>
      <c r="O103" s="48"/>
      <c r="P103" s="51"/>
      <c r="Q103" s="48"/>
      <c r="R103" s="48"/>
      <c r="S103" s="48"/>
      <c r="T103" s="50"/>
      <c r="U103" s="80"/>
      <c r="V103" s="47"/>
      <c r="W103" s="48"/>
      <c r="X103" s="48"/>
      <c r="Y103" s="48"/>
      <c r="Z103" s="50"/>
      <c r="AA103" s="49"/>
      <c r="AB103" s="80"/>
      <c r="AC103" s="52" t="s">
        <v>1279</v>
      </c>
      <c r="AD103" s="52"/>
      <c r="AE103" s="52"/>
      <c r="AF103" s="52"/>
      <c r="AG103" s="52"/>
      <c r="AH103" s="300">
        <f>$AH$7</f>
        <v>0.25</v>
      </c>
      <c r="AI103" s="298"/>
      <c r="AJ103" s="55" t="s">
        <v>1280</v>
      </c>
      <c r="AK103" s="63"/>
      <c r="AL103" s="320"/>
      <c r="AM103" s="337"/>
      <c r="AN103" s="337"/>
      <c r="AO103" s="337"/>
      <c r="AP103" s="345"/>
      <c r="AQ103" s="58">
        <f>ROUND(ROUND((K103+K104*M104)*(1+AH103),0)*(1+AM106),0)</f>
        <v>1126</v>
      </c>
      <c r="AR103" s="59"/>
    </row>
    <row r="104" spans="1:44" ht="16.5" customHeight="1">
      <c r="A104" s="39">
        <v>11</v>
      </c>
      <c r="B104" s="108" t="s">
        <v>1773</v>
      </c>
      <c r="C104" s="41" t="s">
        <v>1774</v>
      </c>
      <c r="D104" s="311"/>
      <c r="E104" s="322"/>
      <c r="F104" s="47"/>
      <c r="G104" s="48"/>
      <c r="H104" s="48"/>
      <c r="I104" s="48"/>
      <c r="J104" s="48"/>
      <c r="K104" s="16">
        <v>2</v>
      </c>
      <c r="L104" s="49" t="s">
        <v>895</v>
      </c>
      <c r="M104" s="299">
        <f>$M$80</f>
        <v>83</v>
      </c>
      <c r="N104" s="299"/>
      <c r="O104" s="48" t="s">
        <v>1278</v>
      </c>
      <c r="P104" s="51"/>
      <c r="Q104" s="48"/>
      <c r="R104" s="48"/>
      <c r="S104" s="48"/>
      <c r="T104" s="50"/>
      <c r="U104" s="80"/>
      <c r="V104" s="60"/>
      <c r="W104" s="36"/>
      <c r="X104" s="36"/>
      <c r="Y104" s="36"/>
      <c r="Z104" s="61"/>
      <c r="AA104" s="66"/>
      <c r="AB104" s="67"/>
      <c r="AC104" s="52" t="s">
        <v>1282</v>
      </c>
      <c r="AD104" s="52"/>
      <c r="AE104" s="52"/>
      <c r="AF104" s="52"/>
      <c r="AG104" s="52"/>
      <c r="AH104" s="300">
        <f>$AH$8</f>
        <v>0.5</v>
      </c>
      <c r="AI104" s="298"/>
      <c r="AJ104" s="55" t="s">
        <v>938</v>
      </c>
      <c r="AK104" s="63"/>
      <c r="AL104" s="110"/>
      <c r="AM104" s="111"/>
      <c r="AN104" s="111"/>
      <c r="AO104" s="111"/>
      <c r="AP104" s="112"/>
      <c r="AQ104" s="58">
        <f>ROUND(ROUND((K103+K104*M104)*(1+AH104),0)*(1+AM106),0)</f>
        <v>1350</v>
      </c>
      <c r="AR104" s="59"/>
    </row>
    <row r="105" spans="1:44" ht="16.5" customHeight="1">
      <c r="A105" s="39">
        <v>11</v>
      </c>
      <c r="B105" s="39" t="s">
        <v>1775</v>
      </c>
      <c r="C105" s="41" t="s">
        <v>1776</v>
      </c>
      <c r="D105" s="311"/>
      <c r="E105" s="322"/>
      <c r="F105" s="47"/>
      <c r="G105" s="48"/>
      <c r="H105" s="48"/>
      <c r="I105" s="48"/>
      <c r="J105" s="48"/>
      <c r="K105" s="48"/>
      <c r="L105" s="48"/>
      <c r="M105" s="48"/>
      <c r="N105" s="48"/>
      <c r="O105" s="48"/>
      <c r="P105" s="51"/>
      <c r="Q105" s="48"/>
      <c r="R105" s="48"/>
      <c r="S105" s="48"/>
      <c r="T105" s="50"/>
      <c r="U105" s="80"/>
      <c r="V105" s="47" t="s">
        <v>1284</v>
      </c>
      <c r="W105" s="48"/>
      <c r="X105" s="48"/>
      <c r="Y105" s="48"/>
      <c r="Z105" s="50"/>
      <c r="AA105" s="49"/>
      <c r="AB105" s="80"/>
      <c r="AC105" s="18"/>
      <c r="AD105" s="18"/>
      <c r="AE105" s="18"/>
      <c r="AF105" s="18"/>
      <c r="AG105" s="18"/>
      <c r="AH105" s="8"/>
      <c r="AI105" s="8"/>
      <c r="AJ105" s="26"/>
      <c r="AK105" s="44"/>
      <c r="AL105" s="47"/>
      <c r="AM105" s="48"/>
      <c r="AN105" s="48"/>
      <c r="AO105" s="48"/>
      <c r="AP105" s="51"/>
      <c r="AQ105" s="58">
        <f>ROUND(ROUND((K103+K104*M104)*Z106,0)*(1+AM106),0)</f>
        <v>1800</v>
      </c>
      <c r="AR105" s="59"/>
    </row>
    <row r="106" spans="1:44" ht="16.5" customHeight="1">
      <c r="A106" s="39">
        <v>11</v>
      </c>
      <c r="B106" s="108" t="s">
        <v>1777</v>
      </c>
      <c r="C106" s="41" t="s">
        <v>1778</v>
      </c>
      <c r="D106" s="311"/>
      <c r="E106" s="322"/>
      <c r="F106" s="47"/>
      <c r="G106" s="48"/>
      <c r="H106" s="48"/>
      <c r="I106" s="48"/>
      <c r="J106" s="48"/>
      <c r="K106" s="48"/>
      <c r="L106" s="48"/>
      <c r="M106" s="48"/>
      <c r="N106" s="48"/>
      <c r="O106" s="48"/>
      <c r="P106" s="51"/>
      <c r="Q106" s="48"/>
      <c r="R106" s="48"/>
      <c r="S106" s="48"/>
      <c r="T106" s="50"/>
      <c r="U106" s="80"/>
      <c r="V106" s="47"/>
      <c r="W106" s="48"/>
      <c r="X106" s="30"/>
      <c r="Y106" s="50" t="s">
        <v>893</v>
      </c>
      <c r="Z106" s="313">
        <f>$Z$10</f>
        <v>2</v>
      </c>
      <c r="AA106" s="299"/>
      <c r="AB106" s="65"/>
      <c r="AC106" s="52" t="s">
        <v>1279</v>
      </c>
      <c r="AD106" s="52"/>
      <c r="AE106" s="52"/>
      <c r="AF106" s="52"/>
      <c r="AG106" s="52"/>
      <c r="AH106" s="300">
        <f>$AH$7</f>
        <v>0.25</v>
      </c>
      <c r="AI106" s="298"/>
      <c r="AJ106" s="55" t="s">
        <v>756</v>
      </c>
      <c r="AK106" s="63"/>
      <c r="AL106" s="110"/>
      <c r="AM106" s="313">
        <f>$AM$10</f>
        <v>0.2</v>
      </c>
      <c r="AN106" s="313"/>
      <c r="AO106" s="111" t="s">
        <v>756</v>
      </c>
      <c r="AP106" s="112"/>
      <c r="AQ106" s="58">
        <f>ROUND(ROUND(ROUND((K103+K104*M104)*Z106,0)*(1+AH106),0)*(1+AM106),0)</f>
        <v>2250</v>
      </c>
      <c r="AR106" s="59"/>
    </row>
    <row r="107" spans="1:44" ht="16.5" customHeight="1">
      <c r="A107" s="39">
        <v>11</v>
      </c>
      <c r="B107" s="39" t="s">
        <v>1779</v>
      </c>
      <c r="C107" s="41" t="s">
        <v>1780</v>
      </c>
      <c r="D107" s="311"/>
      <c r="E107" s="322"/>
      <c r="F107" s="47"/>
      <c r="G107" s="48"/>
      <c r="H107" s="48"/>
      <c r="I107" s="48"/>
      <c r="J107" s="48"/>
      <c r="K107" s="48"/>
      <c r="L107" s="48"/>
      <c r="M107" s="48"/>
      <c r="N107" s="48"/>
      <c r="O107" s="48"/>
      <c r="P107" s="51"/>
      <c r="Q107" s="36"/>
      <c r="R107" s="36"/>
      <c r="S107" s="36"/>
      <c r="T107" s="61"/>
      <c r="U107" s="67"/>
      <c r="V107" s="60"/>
      <c r="W107" s="36"/>
      <c r="X107" s="36"/>
      <c r="Y107" s="36"/>
      <c r="Z107" s="61"/>
      <c r="AA107" s="66"/>
      <c r="AB107" s="67"/>
      <c r="AC107" s="52" t="s">
        <v>1282</v>
      </c>
      <c r="AD107" s="52"/>
      <c r="AE107" s="52"/>
      <c r="AF107" s="52"/>
      <c r="AG107" s="52"/>
      <c r="AH107" s="300">
        <f>$AH$8</f>
        <v>0.5</v>
      </c>
      <c r="AI107" s="298"/>
      <c r="AJ107" s="55" t="s">
        <v>938</v>
      </c>
      <c r="AK107" s="63"/>
      <c r="AL107" s="110"/>
      <c r="AM107" s="111"/>
      <c r="AN107" s="111"/>
      <c r="AO107" s="111"/>
      <c r="AP107" s="112"/>
      <c r="AQ107" s="58">
        <f>ROUND(ROUND(ROUND((K103+K104*M104)*Z106,0)*(1+AH107),0)*(1+AM106),0)</f>
        <v>2700</v>
      </c>
      <c r="AR107" s="59"/>
    </row>
    <row r="108" spans="1:44" ht="16.5" customHeight="1">
      <c r="A108" s="39">
        <v>11</v>
      </c>
      <c r="B108" s="108" t="s">
        <v>1781</v>
      </c>
      <c r="C108" s="41" t="s">
        <v>1782</v>
      </c>
      <c r="D108" s="48"/>
      <c r="E108" s="84"/>
      <c r="F108" s="304" t="s">
        <v>1407</v>
      </c>
      <c r="G108" s="314"/>
      <c r="H108" s="314"/>
      <c r="I108" s="314"/>
      <c r="J108" s="42" t="s">
        <v>1364</v>
      </c>
      <c r="K108" s="26"/>
      <c r="L108" s="26"/>
      <c r="M108" s="26"/>
      <c r="N108" s="26"/>
      <c r="O108" s="26"/>
      <c r="P108" s="44"/>
      <c r="Q108" s="48"/>
      <c r="R108" s="48"/>
      <c r="S108" s="48"/>
      <c r="T108" s="50"/>
      <c r="U108" s="80"/>
      <c r="V108" s="42"/>
      <c r="W108" s="26"/>
      <c r="X108" s="26"/>
      <c r="Y108" s="26"/>
      <c r="Z108" s="43"/>
      <c r="AA108" s="78"/>
      <c r="AB108" s="79"/>
      <c r="AC108" s="18"/>
      <c r="AD108" s="18"/>
      <c r="AE108" s="18"/>
      <c r="AF108" s="18"/>
      <c r="AG108" s="18"/>
      <c r="AH108" s="8"/>
      <c r="AI108" s="8"/>
      <c r="AJ108" s="26"/>
      <c r="AK108" s="44"/>
      <c r="AL108" s="47"/>
      <c r="AM108" s="48"/>
      <c r="AN108" s="48"/>
      <c r="AO108" s="48"/>
      <c r="AP108" s="51"/>
      <c r="AQ108" s="58">
        <f>ROUND(ROUND(F112+F113*H113+K111*M111,0)*(1+AM106),0)</f>
        <v>1000</v>
      </c>
      <c r="AR108" s="59"/>
    </row>
    <row r="109" spans="1:44" ht="16.5" customHeight="1">
      <c r="A109" s="39">
        <v>11</v>
      </c>
      <c r="B109" s="39" t="s">
        <v>1783</v>
      </c>
      <c r="C109" s="41" t="s">
        <v>1784</v>
      </c>
      <c r="D109" s="48"/>
      <c r="E109" s="84"/>
      <c r="F109" s="306"/>
      <c r="G109" s="305"/>
      <c r="H109" s="305"/>
      <c r="I109" s="305"/>
      <c r="J109" s="47" t="s">
        <v>1387</v>
      </c>
      <c r="K109" s="48"/>
      <c r="L109" s="48"/>
      <c r="M109" s="48"/>
      <c r="N109" s="48"/>
      <c r="O109" s="48"/>
      <c r="P109" s="51"/>
      <c r="Q109" s="48"/>
      <c r="R109" s="48"/>
      <c r="S109" s="48"/>
      <c r="T109" s="50"/>
      <c r="U109" s="80"/>
      <c r="V109" s="47"/>
      <c r="W109" s="48"/>
      <c r="X109" s="48"/>
      <c r="Y109" s="48"/>
      <c r="Z109" s="50"/>
      <c r="AA109" s="49"/>
      <c r="AB109" s="80"/>
      <c r="AC109" s="52" t="s">
        <v>1279</v>
      </c>
      <c r="AD109" s="52"/>
      <c r="AE109" s="52"/>
      <c r="AF109" s="52"/>
      <c r="AG109" s="52"/>
      <c r="AH109" s="300">
        <f>$AH$7</f>
        <v>0.25</v>
      </c>
      <c r="AI109" s="298"/>
      <c r="AJ109" s="55" t="s">
        <v>1280</v>
      </c>
      <c r="AK109" s="63"/>
      <c r="AL109" s="110"/>
      <c r="AM109" s="111"/>
      <c r="AN109" s="111"/>
      <c r="AO109" s="111"/>
      <c r="AP109" s="112"/>
      <c r="AQ109" s="58">
        <f>ROUND(ROUND((F112+F113*H113+K111*M111)*(1+AH109),0)*(1+AM106),0)</f>
        <v>1249</v>
      </c>
      <c r="AR109" s="59"/>
    </row>
    <row r="110" spans="1:44" ht="16.5" customHeight="1">
      <c r="A110" s="39">
        <v>11</v>
      </c>
      <c r="B110" s="108" t="s">
        <v>1785</v>
      </c>
      <c r="C110" s="41" t="s">
        <v>1786</v>
      </c>
      <c r="D110" s="48"/>
      <c r="E110" s="84"/>
      <c r="F110" s="306"/>
      <c r="G110" s="305"/>
      <c r="H110" s="305"/>
      <c r="I110" s="305"/>
      <c r="J110" s="83"/>
      <c r="K110" s="48"/>
      <c r="L110" s="48"/>
      <c r="M110" s="48"/>
      <c r="N110" s="48"/>
      <c r="O110" s="48"/>
      <c r="P110" s="51"/>
      <c r="Q110" s="48"/>
      <c r="R110" s="48"/>
      <c r="S110" s="48"/>
      <c r="T110" s="50"/>
      <c r="U110" s="80"/>
      <c r="V110" s="60"/>
      <c r="W110" s="36"/>
      <c r="X110" s="36"/>
      <c r="Y110" s="36"/>
      <c r="Z110" s="61"/>
      <c r="AA110" s="66"/>
      <c r="AB110" s="67"/>
      <c r="AC110" s="52" t="s">
        <v>1282</v>
      </c>
      <c r="AD110" s="52"/>
      <c r="AE110" s="52"/>
      <c r="AF110" s="52"/>
      <c r="AG110" s="52"/>
      <c r="AH110" s="300">
        <f>$AH$8</f>
        <v>0.5</v>
      </c>
      <c r="AI110" s="298"/>
      <c r="AJ110" s="55" t="s">
        <v>938</v>
      </c>
      <c r="AK110" s="63"/>
      <c r="AL110" s="110"/>
      <c r="AM110" s="111"/>
      <c r="AN110" s="111"/>
      <c r="AO110" s="111"/>
      <c r="AP110" s="112"/>
      <c r="AQ110" s="58">
        <f>ROUND(ROUND((F112+F113*H113+K111*M111)*(1+AH110),0)*(1+AM106),0)</f>
        <v>1500</v>
      </c>
      <c r="AR110" s="59"/>
    </row>
    <row r="111" spans="1:44" ht="16.5" customHeight="1">
      <c r="A111" s="39">
        <v>11</v>
      </c>
      <c r="B111" s="39" t="s">
        <v>1787</v>
      </c>
      <c r="C111" s="41" t="s">
        <v>1788</v>
      </c>
      <c r="D111" s="48"/>
      <c r="E111" s="84"/>
      <c r="F111" s="307"/>
      <c r="G111" s="308"/>
      <c r="H111" s="308"/>
      <c r="I111" s="308"/>
      <c r="J111" s="85" t="s">
        <v>896</v>
      </c>
      <c r="K111" s="16">
        <v>1</v>
      </c>
      <c r="L111" s="16" t="s">
        <v>893</v>
      </c>
      <c r="M111" s="299">
        <f>$M$15</f>
        <v>83</v>
      </c>
      <c r="N111" s="299"/>
      <c r="O111" s="48" t="s">
        <v>1278</v>
      </c>
      <c r="P111" s="51"/>
      <c r="Q111" s="48"/>
      <c r="R111" s="48"/>
      <c r="S111" s="48"/>
      <c r="T111" s="50"/>
      <c r="U111" s="80"/>
      <c r="V111" s="47" t="s">
        <v>1284</v>
      </c>
      <c r="W111" s="48"/>
      <c r="X111" s="48"/>
      <c r="Y111" s="48"/>
      <c r="Z111" s="50"/>
      <c r="AA111" s="49"/>
      <c r="AB111" s="80"/>
      <c r="AC111" s="18"/>
      <c r="AD111" s="18"/>
      <c r="AE111" s="18"/>
      <c r="AF111" s="18"/>
      <c r="AG111" s="18"/>
      <c r="AH111" s="8"/>
      <c r="AI111" s="8"/>
      <c r="AJ111" s="26"/>
      <c r="AK111" s="44"/>
      <c r="AL111" s="47"/>
      <c r="AM111" s="48"/>
      <c r="AN111" s="48"/>
      <c r="AO111" s="48"/>
      <c r="AP111" s="51"/>
      <c r="AQ111" s="58">
        <f>ROUND(ROUND((F112+F113*H113+K111*M111)*Z112,0)*(1+AM106),0)</f>
        <v>1999</v>
      </c>
      <c r="AR111" s="59"/>
    </row>
    <row r="112" spans="1:44" ht="16.5" customHeight="1">
      <c r="A112" s="39">
        <v>11</v>
      </c>
      <c r="B112" s="108" t="s">
        <v>1789</v>
      </c>
      <c r="C112" s="41" t="s">
        <v>1790</v>
      </c>
      <c r="D112" s="48"/>
      <c r="E112" s="84"/>
      <c r="F112" s="309">
        <f>K103</f>
        <v>584</v>
      </c>
      <c r="G112" s="310"/>
      <c r="H112" s="16" t="s">
        <v>896</v>
      </c>
      <c r="I112" s="16"/>
      <c r="J112" s="47"/>
      <c r="K112" s="48"/>
      <c r="L112" s="48"/>
      <c r="M112" s="70"/>
      <c r="N112" s="70"/>
      <c r="O112" s="48"/>
      <c r="P112" s="51"/>
      <c r="Q112" s="48"/>
      <c r="R112" s="48"/>
      <c r="S112" s="48"/>
      <c r="T112" s="50"/>
      <c r="U112" s="80"/>
      <c r="V112" s="47"/>
      <c r="W112" s="48"/>
      <c r="X112" s="30"/>
      <c r="Y112" s="50" t="s">
        <v>893</v>
      </c>
      <c r="Z112" s="313">
        <f>$Z$10</f>
        <v>2</v>
      </c>
      <c r="AA112" s="299"/>
      <c r="AB112" s="65"/>
      <c r="AC112" s="52" t="s">
        <v>1279</v>
      </c>
      <c r="AD112" s="52"/>
      <c r="AE112" s="52"/>
      <c r="AF112" s="52"/>
      <c r="AG112" s="52"/>
      <c r="AH112" s="300">
        <f>$AH$7</f>
        <v>0.25</v>
      </c>
      <c r="AI112" s="298"/>
      <c r="AJ112" s="55" t="s">
        <v>756</v>
      </c>
      <c r="AK112" s="63"/>
      <c r="AL112" s="110"/>
      <c r="AM112" s="111"/>
      <c r="AN112" s="111"/>
      <c r="AO112" s="111"/>
      <c r="AP112" s="112"/>
      <c r="AQ112" s="58">
        <f>ROUND(ROUND(ROUND((F112+F113*H113+K111*M111)*Z112,0)*(1+AH112),0)*(1+AM106),0)</f>
        <v>2500</v>
      </c>
      <c r="AR112" s="59"/>
    </row>
    <row r="113" spans="1:44" ht="16.5" customHeight="1">
      <c r="A113" s="39">
        <v>11</v>
      </c>
      <c r="B113" s="39" t="s">
        <v>1791</v>
      </c>
      <c r="C113" s="41" t="s">
        <v>1792</v>
      </c>
      <c r="D113" s="48"/>
      <c r="E113" s="84"/>
      <c r="F113" s="90">
        <f>K104</f>
        <v>2</v>
      </c>
      <c r="G113" s="49" t="s">
        <v>893</v>
      </c>
      <c r="H113" s="299">
        <f>M104</f>
        <v>83</v>
      </c>
      <c r="I113" s="299"/>
      <c r="J113" s="47"/>
      <c r="K113" s="48"/>
      <c r="L113" s="48"/>
      <c r="M113" s="48"/>
      <c r="N113" s="48"/>
      <c r="O113" s="48"/>
      <c r="P113" s="51"/>
      <c r="Q113" s="36"/>
      <c r="R113" s="36"/>
      <c r="S113" s="36"/>
      <c r="T113" s="61"/>
      <c r="U113" s="67"/>
      <c r="V113" s="60"/>
      <c r="W113" s="36"/>
      <c r="X113" s="36"/>
      <c r="Y113" s="36"/>
      <c r="Z113" s="61"/>
      <c r="AA113" s="66"/>
      <c r="AB113" s="67"/>
      <c r="AC113" s="52" t="s">
        <v>1282</v>
      </c>
      <c r="AD113" s="52"/>
      <c r="AE113" s="52"/>
      <c r="AF113" s="52"/>
      <c r="AG113" s="52"/>
      <c r="AH113" s="300">
        <f>$AH$8</f>
        <v>0.5</v>
      </c>
      <c r="AI113" s="298"/>
      <c r="AJ113" s="55" t="s">
        <v>938</v>
      </c>
      <c r="AK113" s="63"/>
      <c r="AL113" s="110"/>
      <c r="AM113" s="111"/>
      <c r="AN113" s="111"/>
      <c r="AO113" s="111"/>
      <c r="AP113" s="112"/>
      <c r="AQ113" s="58">
        <f>ROUND(ROUND(ROUND((F112+F113*H113+K111*M111)*Z112,0)*(1+AH113),0)*(1+AM106),0)</f>
        <v>2999</v>
      </c>
      <c r="AR113" s="59"/>
    </row>
    <row r="114" spans="1:44" ht="16.5" customHeight="1">
      <c r="A114" s="39">
        <v>11</v>
      </c>
      <c r="B114" s="108" t="s">
        <v>1793</v>
      </c>
      <c r="C114" s="41" t="s">
        <v>1794</v>
      </c>
      <c r="D114" s="48"/>
      <c r="E114" s="84"/>
      <c r="F114" s="48"/>
      <c r="G114" s="48"/>
      <c r="H114" s="48"/>
      <c r="I114" s="50" t="s">
        <v>1278</v>
      </c>
      <c r="J114" s="42" t="s">
        <v>1393</v>
      </c>
      <c r="K114" s="26"/>
      <c r="L114" s="26"/>
      <c r="M114" s="26"/>
      <c r="N114" s="26"/>
      <c r="O114" s="26"/>
      <c r="P114" s="44"/>
      <c r="Q114" s="48"/>
      <c r="R114" s="48"/>
      <c r="S114" s="48"/>
      <c r="T114" s="50"/>
      <c r="U114" s="80"/>
      <c r="V114" s="42"/>
      <c r="W114" s="26"/>
      <c r="X114" s="26"/>
      <c r="Y114" s="26"/>
      <c r="Z114" s="43"/>
      <c r="AA114" s="78"/>
      <c r="AB114" s="79"/>
      <c r="AC114" s="18"/>
      <c r="AD114" s="18"/>
      <c r="AE114" s="18"/>
      <c r="AF114" s="18"/>
      <c r="AG114" s="18"/>
      <c r="AH114" s="8"/>
      <c r="AI114" s="8"/>
      <c r="AJ114" s="26"/>
      <c r="AK114" s="44"/>
      <c r="AL114" s="47"/>
      <c r="AM114" s="48"/>
      <c r="AN114" s="48"/>
      <c r="AO114" s="48"/>
      <c r="AP114" s="51"/>
      <c r="AQ114" s="58">
        <f>ROUND(ROUND(F112+F113*H113+K117*M117,0)*(1+AM106),0)</f>
        <v>1099</v>
      </c>
      <c r="AR114" s="59"/>
    </row>
    <row r="115" spans="1:44" ht="16.5" customHeight="1">
      <c r="A115" s="39">
        <v>11</v>
      </c>
      <c r="B115" s="39" t="s">
        <v>1795</v>
      </c>
      <c r="C115" s="41" t="s">
        <v>1796</v>
      </c>
      <c r="D115" s="48"/>
      <c r="E115" s="84"/>
      <c r="F115" s="48"/>
      <c r="G115" s="48"/>
      <c r="H115" s="48"/>
      <c r="I115" s="48"/>
      <c r="J115" s="47" t="s">
        <v>1415</v>
      </c>
      <c r="K115" s="48"/>
      <c r="L115" s="48"/>
      <c r="M115" s="48"/>
      <c r="N115" s="48"/>
      <c r="O115" s="48"/>
      <c r="P115" s="51"/>
      <c r="Q115" s="48"/>
      <c r="R115" s="48"/>
      <c r="S115" s="48"/>
      <c r="T115" s="50"/>
      <c r="U115" s="80"/>
      <c r="V115" s="47"/>
      <c r="W115" s="48"/>
      <c r="X115" s="48"/>
      <c r="Y115" s="48"/>
      <c r="Z115" s="50"/>
      <c r="AA115" s="49"/>
      <c r="AB115" s="80"/>
      <c r="AC115" s="52" t="s">
        <v>1279</v>
      </c>
      <c r="AD115" s="52"/>
      <c r="AE115" s="52"/>
      <c r="AF115" s="52"/>
      <c r="AG115" s="52"/>
      <c r="AH115" s="300">
        <f>$AH$7</f>
        <v>0.25</v>
      </c>
      <c r="AI115" s="298"/>
      <c r="AJ115" s="55" t="s">
        <v>1280</v>
      </c>
      <c r="AK115" s="63"/>
      <c r="AL115" s="110"/>
      <c r="AM115" s="111"/>
      <c r="AN115" s="111"/>
      <c r="AO115" s="111"/>
      <c r="AP115" s="112"/>
      <c r="AQ115" s="58">
        <f>ROUND(ROUND((F112+F113*H113+K117*M117)*(1+AH115),0)*(1+AM106),0)</f>
        <v>1374</v>
      </c>
      <c r="AR115" s="59"/>
    </row>
    <row r="116" spans="1:44" ht="16.5" customHeight="1">
      <c r="A116" s="39">
        <v>11</v>
      </c>
      <c r="B116" s="108" t="s">
        <v>1797</v>
      </c>
      <c r="C116" s="41" t="s">
        <v>1798</v>
      </c>
      <c r="D116" s="48"/>
      <c r="E116" s="84"/>
      <c r="F116" s="48"/>
      <c r="G116" s="48"/>
      <c r="H116" s="48"/>
      <c r="I116" s="48"/>
      <c r="J116" s="47"/>
      <c r="K116" s="315"/>
      <c r="L116" s="315"/>
      <c r="M116" s="48"/>
      <c r="N116" s="48"/>
      <c r="O116" s="48"/>
      <c r="P116" s="51"/>
      <c r="Q116" s="48"/>
      <c r="R116" s="48"/>
      <c r="S116" s="48"/>
      <c r="T116" s="50"/>
      <c r="U116" s="80"/>
      <c r="V116" s="60"/>
      <c r="W116" s="36"/>
      <c r="X116" s="36"/>
      <c r="Y116" s="36"/>
      <c r="Z116" s="61"/>
      <c r="AA116" s="66"/>
      <c r="AB116" s="67"/>
      <c r="AC116" s="52" t="s">
        <v>1282</v>
      </c>
      <c r="AD116" s="52"/>
      <c r="AE116" s="52"/>
      <c r="AF116" s="52"/>
      <c r="AG116" s="52"/>
      <c r="AH116" s="300">
        <f>$AH$8</f>
        <v>0.5</v>
      </c>
      <c r="AI116" s="298"/>
      <c r="AJ116" s="55" t="s">
        <v>938</v>
      </c>
      <c r="AK116" s="63"/>
      <c r="AL116" s="110"/>
      <c r="AM116" s="111"/>
      <c r="AN116" s="111"/>
      <c r="AO116" s="111"/>
      <c r="AP116" s="112"/>
      <c r="AQ116" s="58">
        <f>ROUND(ROUND((F112+F113*H113+K117*M117)*(1+AH116),0)*(1+AM106),0)</f>
        <v>1649</v>
      </c>
      <c r="AR116" s="59"/>
    </row>
    <row r="117" spans="1:44" ht="16.5" customHeight="1">
      <c r="A117" s="39">
        <v>11</v>
      </c>
      <c r="B117" s="39" t="s">
        <v>1799</v>
      </c>
      <c r="C117" s="41" t="s">
        <v>1800</v>
      </c>
      <c r="D117" s="48"/>
      <c r="E117" s="84"/>
      <c r="F117" s="48"/>
      <c r="G117" s="48"/>
      <c r="H117" s="48"/>
      <c r="I117" s="48"/>
      <c r="J117" s="85" t="s">
        <v>896</v>
      </c>
      <c r="K117" s="16">
        <v>2</v>
      </c>
      <c r="L117" s="16" t="s">
        <v>893</v>
      </c>
      <c r="M117" s="299">
        <f>$M$15</f>
        <v>83</v>
      </c>
      <c r="N117" s="299"/>
      <c r="O117" s="48" t="s">
        <v>1278</v>
      </c>
      <c r="P117" s="51"/>
      <c r="Q117" s="48"/>
      <c r="R117" s="48"/>
      <c r="S117" s="48"/>
      <c r="T117" s="50"/>
      <c r="U117" s="80"/>
      <c r="V117" s="47" t="s">
        <v>1284</v>
      </c>
      <c r="W117" s="48"/>
      <c r="X117" s="48"/>
      <c r="Y117" s="48"/>
      <c r="Z117" s="50"/>
      <c r="AA117" s="49"/>
      <c r="AB117" s="80"/>
      <c r="AC117" s="18"/>
      <c r="AD117" s="18"/>
      <c r="AE117" s="18"/>
      <c r="AF117" s="18"/>
      <c r="AG117" s="18"/>
      <c r="AH117" s="8"/>
      <c r="AI117" s="8"/>
      <c r="AJ117" s="26"/>
      <c r="AK117" s="44"/>
      <c r="AL117" s="47"/>
      <c r="AM117" s="48"/>
      <c r="AN117" s="48"/>
      <c r="AO117" s="48"/>
      <c r="AP117" s="51"/>
      <c r="AQ117" s="58">
        <f>ROUND(ROUND((F112+F113*H113+K117*M117)*Z118,0)*(1+AM106),0)</f>
        <v>2198</v>
      </c>
      <c r="AR117" s="59"/>
    </row>
    <row r="118" spans="1:44" ht="16.5" customHeight="1">
      <c r="A118" s="39">
        <v>11</v>
      </c>
      <c r="B118" s="108" t="s">
        <v>1801</v>
      </c>
      <c r="C118" s="41" t="s">
        <v>1802</v>
      </c>
      <c r="D118" s="48"/>
      <c r="E118" s="84"/>
      <c r="F118" s="48"/>
      <c r="G118" s="48"/>
      <c r="H118" s="48"/>
      <c r="I118" s="48"/>
      <c r="J118" s="47"/>
      <c r="K118" s="48"/>
      <c r="L118" s="48"/>
      <c r="M118" s="70"/>
      <c r="N118" s="70"/>
      <c r="O118" s="48"/>
      <c r="P118" s="51"/>
      <c r="Q118" s="48"/>
      <c r="R118" s="48"/>
      <c r="S118" s="48"/>
      <c r="T118" s="50"/>
      <c r="U118" s="80"/>
      <c r="V118" s="47"/>
      <c r="W118" s="48"/>
      <c r="X118" s="30"/>
      <c r="Y118" s="50" t="s">
        <v>893</v>
      </c>
      <c r="Z118" s="313">
        <f>$Z$10</f>
        <v>2</v>
      </c>
      <c r="AA118" s="299"/>
      <c r="AB118" s="65"/>
      <c r="AC118" s="52" t="s">
        <v>1279</v>
      </c>
      <c r="AD118" s="52"/>
      <c r="AE118" s="52"/>
      <c r="AF118" s="52"/>
      <c r="AG118" s="52"/>
      <c r="AH118" s="300">
        <f>$AH$7</f>
        <v>0.25</v>
      </c>
      <c r="AI118" s="298"/>
      <c r="AJ118" s="55" t="s">
        <v>756</v>
      </c>
      <c r="AK118" s="63"/>
      <c r="AL118" s="110"/>
      <c r="AM118" s="111"/>
      <c r="AN118" s="111"/>
      <c r="AO118" s="111"/>
      <c r="AP118" s="112"/>
      <c r="AQ118" s="58">
        <f>ROUND(ROUND(ROUND((F112+F113*H113+K117*M117)*Z118,0)*(1+AH118),0)*(1+AM106),0)</f>
        <v>2748</v>
      </c>
      <c r="AR118" s="59"/>
    </row>
    <row r="119" spans="1:44" ht="16.5" customHeight="1">
      <c r="A119" s="39">
        <v>11</v>
      </c>
      <c r="B119" s="39" t="s">
        <v>1803</v>
      </c>
      <c r="C119" s="41" t="s">
        <v>1804</v>
      </c>
      <c r="D119" s="48"/>
      <c r="E119" s="84"/>
      <c r="F119" s="48"/>
      <c r="G119" s="48"/>
      <c r="H119" s="48"/>
      <c r="I119" s="48"/>
      <c r="J119" s="47"/>
      <c r="K119" s="48"/>
      <c r="L119" s="48"/>
      <c r="M119" s="48"/>
      <c r="N119" s="48"/>
      <c r="O119" s="48"/>
      <c r="P119" s="51"/>
      <c r="Q119" s="36"/>
      <c r="R119" s="36"/>
      <c r="S119" s="36"/>
      <c r="T119" s="61"/>
      <c r="U119" s="67"/>
      <c r="V119" s="60"/>
      <c r="W119" s="36"/>
      <c r="X119" s="36"/>
      <c r="Y119" s="36"/>
      <c r="Z119" s="61"/>
      <c r="AA119" s="66"/>
      <c r="AB119" s="67"/>
      <c r="AC119" s="52" t="s">
        <v>1282</v>
      </c>
      <c r="AD119" s="52"/>
      <c r="AE119" s="52"/>
      <c r="AF119" s="52"/>
      <c r="AG119" s="52"/>
      <c r="AH119" s="300">
        <f>$AH$8</f>
        <v>0.5</v>
      </c>
      <c r="AI119" s="298"/>
      <c r="AJ119" s="55" t="s">
        <v>938</v>
      </c>
      <c r="AK119" s="63"/>
      <c r="AL119" s="110"/>
      <c r="AM119" s="111"/>
      <c r="AN119" s="111"/>
      <c r="AO119" s="111"/>
      <c r="AP119" s="112"/>
      <c r="AQ119" s="58">
        <f>ROUND(ROUND(ROUND((F112+F113*H113+K117*M117)*Z118,0)*(1+AH119),0)*(1+AM106),0)</f>
        <v>3298</v>
      </c>
      <c r="AR119" s="59"/>
    </row>
    <row r="120" spans="1:44" ht="16.5" customHeight="1">
      <c r="A120" s="39">
        <v>11</v>
      </c>
      <c r="B120" s="108" t="s">
        <v>1805</v>
      </c>
      <c r="C120" s="41" t="s">
        <v>1806</v>
      </c>
      <c r="D120" s="48"/>
      <c r="E120" s="84"/>
      <c r="F120" s="48"/>
      <c r="G120" s="48"/>
      <c r="H120" s="48"/>
      <c r="I120" s="48"/>
      <c r="J120" s="42" t="s">
        <v>1421</v>
      </c>
      <c r="K120" s="26"/>
      <c r="L120" s="26"/>
      <c r="M120" s="26"/>
      <c r="N120" s="26"/>
      <c r="O120" s="26"/>
      <c r="P120" s="44"/>
      <c r="Q120" s="26"/>
      <c r="R120" s="26"/>
      <c r="S120" s="26"/>
      <c r="T120" s="43"/>
      <c r="U120" s="79"/>
      <c r="V120" s="42"/>
      <c r="W120" s="26"/>
      <c r="X120" s="26"/>
      <c r="Y120" s="26"/>
      <c r="Z120" s="43"/>
      <c r="AA120" s="78"/>
      <c r="AB120" s="79"/>
      <c r="AC120" s="26"/>
      <c r="AD120" s="26"/>
      <c r="AE120" s="26"/>
      <c r="AF120" s="26"/>
      <c r="AG120" s="26"/>
      <c r="AH120" s="27"/>
      <c r="AI120" s="27"/>
      <c r="AJ120" s="26"/>
      <c r="AK120" s="44"/>
      <c r="AL120" s="47"/>
      <c r="AM120" s="48"/>
      <c r="AN120" s="48"/>
      <c r="AO120" s="48"/>
      <c r="AP120" s="51"/>
      <c r="AQ120" s="58">
        <f>ROUND(ROUND(F112+F113*H113+K123*M123,0)*(1+AM106),0)</f>
        <v>1199</v>
      </c>
      <c r="AR120" s="59"/>
    </row>
    <row r="121" spans="1:44" ht="16.5" customHeight="1">
      <c r="A121" s="39">
        <v>11</v>
      </c>
      <c r="B121" s="39" t="s">
        <v>1807</v>
      </c>
      <c r="C121" s="41" t="s">
        <v>1808</v>
      </c>
      <c r="D121" s="48"/>
      <c r="E121" s="84"/>
      <c r="F121" s="48"/>
      <c r="G121" s="48"/>
      <c r="H121" s="48"/>
      <c r="I121" s="48"/>
      <c r="J121" s="47"/>
      <c r="K121" s="48"/>
      <c r="L121" s="48"/>
      <c r="M121" s="48"/>
      <c r="N121" s="48"/>
      <c r="O121" s="48"/>
      <c r="P121" s="51"/>
      <c r="Q121" s="48"/>
      <c r="R121" s="48"/>
      <c r="S121" s="48"/>
      <c r="T121" s="50"/>
      <c r="U121" s="80"/>
      <c r="V121" s="47"/>
      <c r="W121" s="48"/>
      <c r="X121" s="48"/>
      <c r="Y121" s="48"/>
      <c r="Z121" s="50"/>
      <c r="AA121" s="49"/>
      <c r="AB121" s="80"/>
      <c r="AC121" s="52" t="s">
        <v>1279</v>
      </c>
      <c r="AD121" s="52"/>
      <c r="AE121" s="52"/>
      <c r="AF121" s="52"/>
      <c r="AG121" s="52"/>
      <c r="AH121" s="300">
        <f>$AH$7</f>
        <v>0.25</v>
      </c>
      <c r="AI121" s="298"/>
      <c r="AJ121" s="55" t="s">
        <v>1280</v>
      </c>
      <c r="AK121" s="63"/>
      <c r="AL121" s="110"/>
      <c r="AM121" s="111"/>
      <c r="AN121" s="111"/>
      <c r="AO121" s="111"/>
      <c r="AP121" s="112"/>
      <c r="AQ121" s="58">
        <f>ROUND(ROUND((F112+F113*H113+K123*M123)*(1+AH121),0)*(1+AM106),0)</f>
        <v>1499</v>
      </c>
      <c r="AR121" s="59"/>
    </row>
    <row r="122" spans="1:44" ht="16.5" customHeight="1">
      <c r="A122" s="39">
        <v>11</v>
      </c>
      <c r="B122" s="108" t="s">
        <v>1809</v>
      </c>
      <c r="C122" s="41" t="s">
        <v>1810</v>
      </c>
      <c r="D122" s="48"/>
      <c r="E122" s="84"/>
      <c r="F122" s="48"/>
      <c r="G122" s="48"/>
      <c r="H122" s="48"/>
      <c r="I122" s="48"/>
      <c r="J122" s="47"/>
      <c r="K122" s="315"/>
      <c r="L122" s="315"/>
      <c r="M122" s="48"/>
      <c r="N122" s="48"/>
      <c r="O122" s="48"/>
      <c r="P122" s="51"/>
      <c r="Q122" s="48"/>
      <c r="R122" s="48"/>
      <c r="S122" s="48"/>
      <c r="T122" s="50"/>
      <c r="U122" s="80"/>
      <c r="V122" s="60"/>
      <c r="W122" s="36"/>
      <c r="X122" s="36"/>
      <c r="Y122" s="36"/>
      <c r="Z122" s="61"/>
      <c r="AA122" s="66"/>
      <c r="AB122" s="67"/>
      <c r="AC122" s="52" t="s">
        <v>1282</v>
      </c>
      <c r="AD122" s="52"/>
      <c r="AE122" s="52"/>
      <c r="AF122" s="52"/>
      <c r="AG122" s="52"/>
      <c r="AH122" s="300">
        <f>$AH$8</f>
        <v>0.5</v>
      </c>
      <c r="AI122" s="298"/>
      <c r="AJ122" s="55" t="s">
        <v>938</v>
      </c>
      <c r="AK122" s="63"/>
      <c r="AL122" s="110"/>
      <c r="AM122" s="111"/>
      <c r="AN122" s="111"/>
      <c r="AO122" s="111"/>
      <c r="AP122" s="112"/>
      <c r="AQ122" s="58">
        <f>ROUND(ROUND((F112+F113*H113+K123*M123)*(1+AH122),0)*(1+AM106),0)</f>
        <v>1799</v>
      </c>
      <c r="AR122" s="59"/>
    </row>
    <row r="123" spans="1:44" ht="16.5" customHeight="1">
      <c r="A123" s="39">
        <v>11</v>
      </c>
      <c r="B123" s="39" t="s">
        <v>1811</v>
      </c>
      <c r="C123" s="41" t="s">
        <v>1812</v>
      </c>
      <c r="D123" s="48"/>
      <c r="E123" s="84"/>
      <c r="F123" s="48"/>
      <c r="G123" s="48"/>
      <c r="H123" s="48"/>
      <c r="I123" s="48"/>
      <c r="J123" s="85" t="s">
        <v>896</v>
      </c>
      <c r="K123" s="16">
        <v>3</v>
      </c>
      <c r="L123" s="16" t="s">
        <v>893</v>
      </c>
      <c r="M123" s="299">
        <f>$M$15</f>
        <v>83</v>
      </c>
      <c r="N123" s="299"/>
      <c r="O123" s="48" t="s">
        <v>1278</v>
      </c>
      <c r="P123" s="51"/>
      <c r="Q123" s="48"/>
      <c r="R123" s="48"/>
      <c r="S123" s="48"/>
      <c r="T123" s="50"/>
      <c r="U123" s="80"/>
      <c r="V123" s="47" t="s">
        <v>1284</v>
      </c>
      <c r="W123" s="48"/>
      <c r="X123" s="48"/>
      <c r="Y123" s="48"/>
      <c r="Z123" s="50"/>
      <c r="AA123" s="49"/>
      <c r="AB123" s="80"/>
      <c r="AC123" s="48"/>
      <c r="AD123" s="48"/>
      <c r="AE123" s="48"/>
      <c r="AF123" s="48"/>
      <c r="AG123" s="48"/>
      <c r="AH123" s="8"/>
      <c r="AI123" s="8"/>
      <c r="AJ123" s="26"/>
      <c r="AK123" s="44"/>
      <c r="AL123" s="47"/>
      <c r="AM123" s="48"/>
      <c r="AN123" s="48"/>
      <c r="AO123" s="48"/>
      <c r="AP123" s="51"/>
      <c r="AQ123" s="58">
        <f>ROUND(ROUND((F112+F113*H113+K123*M123)*Z124,0)*(1+AM106),0)</f>
        <v>2398</v>
      </c>
      <c r="AR123" s="59"/>
    </row>
    <row r="124" spans="1:44" ht="16.5" customHeight="1">
      <c r="A124" s="39">
        <v>11</v>
      </c>
      <c r="B124" s="108" t="s">
        <v>1813</v>
      </c>
      <c r="C124" s="41" t="s">
        <v>1814</v>
      </c>
      <c r="D124" s="48"/>
      <c r="E124" s="84"/>
      <c r="F124" s="48"/>
      <c r="G124" s="48"/>
      <c r="H124" s="48"/>
      <c r="I124" s="48"/>
      <c r="J124" s="47"/>
      <c r="K124" s="48"/>
      <c r="L124" s="48"/>
      <c r="M124" s="70"/>
      <c r="N124" s="70"/>
      <c r="O124" s="48"/>
      <c r="P124" s="51"/>
      <c r="Q124" s="48"/>
      <c r="R124" s="48"/>
      <c r="S124" s="48"/>
      <c r="T124" s="50"/>
      <c r="U124" s="80"/>
      <c r="V124" s="47"/>
      <c r="W124" s="48"/>
      <c r="X124" s="48"/>
      <c r="Y124" s="50" t="s">
        <v>893</v>
      </c>
      <c r="Z124" s="313">
        <f>$Z$10</f>
        <v>2</v>
      </c>
      <c r="AA124" s="299"/>
      <c r="AB124" s="65"/>
      <c r="AC124" s="52" t="s">
        <v>1279</v>
      </c>
      <c r="AD124" s="52"/>
      <c r="AE124" s="52"/>
      <c r="AF124" s="52"/>
      <c r="AG124" s="52"/>
      <c r="AH124" s="300">
        <f>$AH$7</f>
        <v>0.25</v>
      </c>
      <c r="AI124" s="298"/>
      <c r="AJ124" s="55" t="s">
        <v>756</v>
      </c>
      <c r="AK124" s="63"/>
      <c r="AL124" s="110"/>
      <c r="AM124" s="111"/>
      <c r="AN124" s="111"/>
      <c r="AO124" s="111"/>
      <c r="AP124" s="112"/>
      <c r="AQ124" s="58">
        <f>ROUND(ROUND(ROUND((F112+F113*H113+K123*M123)*Z124,0)*(1+AH124),0)*(1+AM106),0)</f>
        <v>2998</v>
      </c>
      <c r="AR124" s="59"/>
    </row>
    <row r="125" spans="1:44" ht="16.5" customHeight="1">
      <c r="A125" s="39">
        <v>11</v>
      </c>
      <c r="B125" s="39" t="s">
        <v>1815</v>
      </c>
      <c r="C125" s="41" t="s">
        <v>1816</v>
      </c>
      <c r="D125" s="48"/>
      <c r="E125" s="84"/>
      <c r="F125" s="60"/>
      <c r="G125" s="36"/>
      <c r="H125" s="36"/>
      <c r="I125" s="36"/>
      <c r="J125" s="60"/>
      <c r="K125" s="36"/>
      <c r="L125" s="36"/>
      <c r="M125" s="36"/>
      <c r="N125" s="36"/>
      <c r="O125" s="36"/>
      <c r="P125" s="62"/>
      <c r="Q125" s="36"/>
      <c r="R125" s="36"/>
      <c r="S125" s="36"/>
      <c r="T125" s="61"/>
      <c r="U125" s="67"/>
      <c r="V125" s="60"/>
      <c r="W125" s="36"/>
      <c r="X125" s="36"/>
      <c r="Y125" s="36"/>
      <c r="Z125" s="61"/>
      <c r="AA125" s="66"/>
      <c r="AB125" s="67"/>
      <c r="AC125" s="52" t="s">
        <v>1282</v>
      </c>
      <c r="AD125" s="52"/>
      <c r="AE125" s="52"/>
      <c r="AF125" s="52"/>
      <c r="AG125" s="52"/>
      <c r="AH125" s="300">
        <f>$AH$8</f>
        <v>0.5</v>
      </c>
      <c r="AI125" s="298"/>
      <c r="AJ125" s="55" t="s">
        <v>938</v>
      </c>
      <c r="AK125" s="63"/>
      <c r="AL125" s="116"/>
      <c r="AM125" s="117"/>
      <c r="AN125" s="117"/>
      <c r="AO125" s="117"/>
      <c r="AP125" s="118"/>
      <c r="AQ125" s="58">
        <f>ROUND(ROUND(ROUND((F112+F113*H113+K123*M123)*Z124,0)*(1+AH125),0)*(1+AM106),0)</f>
        <v>3596</v>
      </c>
      <c r="AR125" s="59"/>
    </row>
    <row r="126" spans="1:44" ht="16.5" customHeight="1">
      <c r="A126" s="91">
        <v>11</v>
      </c>
      <c r="B126" s="108" t="s">
        <v>1817</v>
      </c>
      <c r="C126" s="92" t="s">
        <v>1818</v>
      </c>
      <c r="D126" s="324"/>
      <c r="E126" s="322"/>
      <c r="F126" s="47" t="s">
        <v>946</v>
      </c>
      <c r="G126" s="48"/>
      <c r="H126" s="48"/>
      <c r="I126" s="48"/>
      <c r="J126" s="48"/>
      <c r="K126" s="48"/>
      <c r="L126" s="48"/>
      <c r="M126" s="48"/>
      <c r="N126" s="48"/>
      <c r="O126" s="48"/>
      <c r="P126" s="51"/>
      <c r="Q126" s="48"/>
      <c r="R126" s="48"/>
      <c r="S126" s="48"/>
      <c r="T126" s="50"/>
      <c r="U126" s="80"/>
      <c r="V126" s="47"/>
      <c r="W126" s="48"/>
      <c r="X126" s="48"/>
      <c r="Y126" s="48"/>
      <c r="Z126" s="50"/>
      <c r="AA126" s="49"/>
      <c r="AB126" s="80"/>
      <c r="AC126" s="18"/>
      <c r="AD126" s="18"/>
      <c r="AE126" s="18"/>
      <c r="AF126" s="18"/>
      <c r="AG126" s="18"/>
      <c r="AH126" s="8"/>
      <c r="AI126" s="8"/>
      <c r="AJ126" s="48"/>
      <c r="AK126" s="51"/>
      <c r="AL126" s="344" t="s">
        <v>1575</v>
      </c>
      <c r="AM126" s="321"/>
      <c r="AN126" s="321"/>
      <c r="AO126" s="321"/>
      <c r="AP126" s="345"/>
      <c r="AQ126" s="93">
        <f>ROUND(ROUND(K127+K128*M128,0)*(1+AM130),0)</f>
        <v>1000</v>
      </c>
      <c r="AR126" s="46"/>
    </row>
    <row r="127" spans="1:44" ht="16.5" customHeight="1">
      <c r="A127" s="39">
        <v>11</v>
      </c>
      <c r="B127" s="39" t="s">
        <v>1819</v>
      </c>
      <c r="C127" s="41" t="s">
        <v>1820</v>
      </c>
      <c r="D127" s="324"/>
      <c r="E127" s="322"/>
      <c r="F127" s="47" t="s">
        <v>1429</v>
      </c>
      <c r="G127" s="48"/>
      <c r="H127" s="48"/>
      <c r="I127" s="48"/>
      <c r="J127" s="48"/>
      <c r="K127" s="299">
        <f>K55</f>
        <v>584</v>
      </c>
      <c r="L127" s="299"/>
      <c r="M127" s="16" t="s">
        <v>894</v>
      </c>
      <c r="N127" s="16"/>
      <c r="O127" s="48"/>
      <c r="P127" s="51"/>
      <c r="Q127" s="48"/>
      <c r="R127" s="48"/>
      <c r="S127" s="48"/>
      <c r="T127" s="50"/>
      <c r="U127" s="80"/>
      <c r="V127" s="47"/>
      <c r="W127" s="48"/>
      <c r="X127" s="48"/>
      <c r="Y127" s="48"/>
      <c r="Z127" s="50"/>
      <c r="AA127" s="49"/>
      <c r="AB127" s="80"/>
      <c r="AC127" s="52" t="s">
        <v>1279</v>
      </c>
      <c r="AD127" s="52"/>
      <c r="AE127" s="52"/>
      <c r="AF127" s="52"/>
      <c r="AG127" s="52"/>
      <c r="AH127" s="300">
        <f>$AH$7</f>
        <v>0.25</v>
      </c>
      <c r="AI127" s="298"/>
      <c r="AJ127" s="55" t="s">
        <v>1280</v>
      </c>
      <c r="AK127" s="63"/>
      <c r="AL127" s="320"/>
      <c r="AM127" s="321"/>
      <c r="AN127" s="321"/>
      <c r="AO127" s="321"/>
      <c r="AP127" s="345"/>
      <c r="AQ127" s="58">
        <f>ROUND(ROUND((K127+K128*M128)*(1+AH127),0)*(1+AM130),0)</f>
        <v>1249</v>
      </c>
      <c r="AR127" s="59"/>
    </row>
    <row r="128" spans="1:44" ht="16.5" customHeight="1">
      <c r="A128" s="39">
        <v>11</v>
      </c>
      <c r="B128" s="108" t="s">
        <v>1821</v>
      </c>
      <c r="C128" s="41" t="s">
        <v>1822</v>
      </c>
      <c r="D128" s="324"/>
      <c r="E128" s="322"/>
      <c r="F128" s="47"/>
      <c r="G128" s="48"/>
      <c r="H128" s="48"/>
      <c r="I128" s="48"/>
      <c r="J128" s="48"/>
      <c r="K128" s="16">
        <v>3</v>
      </c>
      <c r="L128" s="49" t="s">
        <v>895</v>
      </c>
      <c r="M128" s="299">
        <f>$M$80</f>
        <v>83</v>
      </c>
      <c r="N128" s="299"/>
      <c r="O128" s="48" t="s">
        <v>1278</v>
      </c>
      <c r="P128" s="51"/>
      <c r="Q128" s="48"/>
      <c r="R128" s="48"/>
      <c r="S128" s="48"/>
      <c r="T128" s="50"/>
      <c r="U128" s="80"/>
      <c r="V128" s="60"/>
      <c r="W128" s="36"/>
      <c r="X128" s="36"/>
      <c r="Y128" s="36"/>
      <c r="Z128" s="61"/>
      <c r="AA128" s="66"/>
      <c r="AB128" s="67"/>
      <c r="AC128" s="52" t="s">
        <v>1282</v>
      </c>
      <c r="AD128" s="52"/>
      <c r="AE128" s="52"/>
      <c r="AF128" s="52"/>
      <c r="AG128" s="52"/>
      <c r="AH128" s="300">
        <f>$AH$8</f>
        <v>0.5</v>
      </c>
      <c r="AI128" s="298"/>
      <c r="AJ128" s="55" t="s">
        <v>938</v>
      </c>
      <c r="AK128" s="63"/>
      <c r="AL128" s="110"/>
      <c r="AM128" s="111"/>
      <c r="AN128" s="111"/>
      <c r="AO128" s="111"/>
      <c r="AP128" s="112"/>
      <c r="AQ128" s="58">
        <f>ROUND(ROUND((K127+K128*M128)*(1+AH128),0)*(1+AM130),0)</f>
        <v>1500</v>
      </c>
      <c r="AR128" s="59"/>
    </row>
    <row r="129" spans="1:44" ht="16.5" customHeight="1">
      <c r="A129" s="39">
        <v>11</v>
      </c>
      <c r="B129" s="39" t="s">
        <v>1823</v>
      </c>
      <c r="C129" s="41" t="s">
        <v>1824</v>
      </c>
      <c r="D129" s="324"/>
      <c r="E129" s="322"/>
      <c r="F129" s="47"/>
      <c r="G129" s="48"/>
      <c r="H129" s="48"/>
      <c r="I129" s="48"/>
      <c r="J129" s="48"/>
      <c r="K129" s="48"/>
      <c r="L129" s="48"/>
      <c r="M129" s="48"/>
      <c r="N129" s="48"/>
      <c r="O129" s="48"/>
      <c r="P129" s="51"/>
      <c r="Q129" s="48"/>
      <c r="R129" s="48"/>
      <c r="S129" s="48"/>
      <c r="T129" s="50"/>
      <c r="U129" s="80"/>
      <c r="V129" s="47" t="s">
        <v>1284</v>
      </c>
      <c r="W129" s="48"/>
      <c r="X129" s="48"/>
      <c r="Y129" s="48"/>
      <c r="Z129" s="50"/>
      <c r="AA129" s="49"/>
      <c r="AB129" s="80"/>
      <c r="AC129" s="18"/>
      <c r="AD129" s="18"/>
      <c r="AE129" s="18"/>
      <c r="AF129" s="18"/>
      <c r="AG129" s="18"/>
      <c r="AH129" s="8"/>
      <c r="AI129" s="8"/>
      <c r="AJ129" s="26"/>
      <c r="AK129" s="44"/>
      <c r="AL129" s="47"/>
      <c r="AM129" s="48"/>
      <c r="AN129" s="48"/>
      <c r="AO129" s="48"/>
      <c r="AP129" s="51"/>
      <c r="AQ129" s="58">
        <f>ROUND(ROUND((K127+K128*M128)*Z130,0)*(1+AM130),0)</f>
        <v>1999</v>
      </c>
      <c r="AR129" s="59"/>
    </row>
    <row r="130" spans="1:44" ht="16.5" customHeight="1">
      <c r="A130" s="39">
        <v>11</v>
      </c>
      <c r="B130" s="108" t="s">
        <v>1825</v>
      </c>
      <c r="C130" s="41" t="s">
        <v>1826</v>
      </c>
      <c r="D130" s="324"/>
      <c r="E130" s="322"/>
      <c r="F130" s="47"/>
      <c r="G130" s="48"/>
      <c r="H130" s="48"/>
      <c r="I130" s="48"/>
      <c r="J130" s="48"/>
      <c r="K130" s="48"/>
      <c r="L130" s="48"/>
      <c r="M130" s="48"/>
      <c r="N130" s="48"/>
      <c r="O130" s="48"/>
      <c r="P130" s="51"/>
      <c r="Q130" s="48"/>
      <c r="R130" s="48"/>
      <c r="S130" s="48"/>
      <c r="T130" s="50"/>
      <c r="U130" s="80"/>
      <c r="V130" s="47"/>
      <c r="W130" s="48"/>
      <c r="X130" s="30"/>
      <c r="Y130" s="50" t="s">
        <v>893</v>
      </c>
      <c r="Z130" s="313">
        <f>$Z$10</f>
        <v>2</v>
      </c>
      <c r="AA130" s="299"/>
      <c r="AB130" s="65"/>
      <c r="AC130" s="52" t="s">
        <v>1279</v>
      </c>
      <c r="AD130" s="52"/>
      <c r="AE130" s="52"/>
      <c r="AF130" s="52"/>
      <c r="AG130" s="52"/>
      <c r="AH130" s="300">
        <f>$AH$7</f>
        <v>0.25</v>
      </c>
      <c r="AI130" s="298"/>
      <c r="AJ130" s="55" t="s">
        <v>756</v>
      </c>
      <c r="AK130" s="63"/>
      <c r="AL130" s="110"/>
      <c r="AM130" s="313">
        <f>$AM$10</f>
        <v>0.2</v>
      </c>
      <c r="AN130" s="313"/>
      <c r="AO130" s="111" t="s">
        <v>756</v>
      </c>
      <c r="AP130" s="112"/>
      <c r="AQ130" s="58">
        <f>ROUND(ROUND(ROUND((K127+K128*M128)*Z130,0)*(1+AH130),0)*(1+AM130),0)</f>
        <v>2500</v>
      </c>
      <c r="AR130" s="59"/>
    </row>
    <row r="131" spans="1:44" ht="16.5" customHeight="1">
      <c r="A131" s="39">
        <v>11</v>
      </c>
      <c r="B131" s="39" t="s">
        <v>1827</v>
      </c>
      <c r="C131" s="41" t="s">
        <v>1828</v>
      </c>
      <c r="D131" s="324"/>
      <c r="E131" s="322"/>
      <c r="F131" s="60"/>
      <c r="G131" s="36"/>
      <c r="H131" s="36"/>
      <c r="I131" s="36"/>
      <c r="J131" s="48"/>
      <c r="K131" s="48"/>
      <c r="L131" s="48"/>
      <c r="M131" s="48"/>
      <c r="N131" s="48"/>
      <c r="O131" s="48"/>
      <c r="P131" s="51"/>
      <c r="Q131" s="36"/>
      <c r="R131" s="36"/>
      <c r="S131" s="36"/>
      <c r="T131" s="61"/>
      <c r="U131" s="67"/>
      <c r="V131" s="60"/>
      <c r="W131" s="36"/>
      <c r="X131" s="36"/>
      <c r="Y131" s="36"/>
      <c r="Z131" s="61"/>
      <c r="AA131" s="66"/>
      <c r="AB131" s="67"/>
      <c r="AC131" s="52" t="s">
        <v>1282</v>
      </c>
      <c r="AD131" s="52"/>
      <c r="AE131" s="52"/>
      <c r="AF131" s="52"/>
      <c r="AG131" s="52"/>
      <c r="AH131" s="300">
        <f>$AH$8</f>
        <v>0.5</v>
      </c>
      <c r="AI131" s="298"/>
      <c r="AJ131" s="55" t="s">
        <v>938</v>
      </c>
      <c r="AK131" s="63"/>
      <c r="AL131" s="110"/>
      <c r="AM131" s="111"/>
      <c r="AN131" s="111"/>
      <c r="AO131" s="111"/>
      <c r="AP131" s="112"/>
      <c r="AQ131" s="58">
        <f>ROUND(ROUND(ROUND((K127+K128*M128)*Z130,0)*(1+AH131),0)*(1+AM130),0)</f>
        <v>2999</v>
      </c>
      <c r="AR131" s="59"/>
    </row>
    <row r="132" spans="1:44" ht="16.5" customHeight="1">
      <c r="A132" s="39">
        <v>11</v>
      </c>
      <c r="B132" s="108" t="s">
        <v>1829</v>
      </c>
      <c r="C132" s="41" t="s">
        <v>1830</v>
      </c>
      <c r="D132" s="18"/>
      <c r="E132" s="84"/>
      <c r="F132" s="306" t="s">
        <v>1435</v>
      </c>
      <c r="G132" s="305"/>
      <c r="H132" s="305"/>
      <c r="I132" s="305"/>
      <c r="J132" s="42" t="s">
        <v>1393</v>
      </c>
      <c r="K132" s="26"/>
      <c r="L132" s="26"/>
      <c r="M132" s="26"/>
      <c r="N132" s="26"/>
      <c r="O132" s="26"/>
      <c r="P132" s="44"/>
      <c r="Q132" s="48"/>
      <c r="R132" s="48"/>
      <c r="S132" s="48"/>
      <c r="T132" s="50"/>
      <c r="U132" s="80"/>
      <c r="V132" s="42"/>
      <c r="W132" s="26"/>
      <c r="X132" s="26"/>
      <c r="Y132" s="26"/>
      <c r="Z132" s="43"/>
      <c r="AA132" s="78"/>
      <c r="AB132" s="79"/>
      <c r="AC132" s="18"/>
      <c r="AD132" s="18"/>
      <c r="AE132" s="18"/>
      <c r="AF132" s="18"/>
      <c r="AG132" s="18"/>
      <c r="AH132" s="8"/>
      <c r="AI132" s="8"/>
      <c r="AJ132" s="26"/>
      <c r="AK132" s="44"/>
      <c r="AL132" s="47"/>
      <c r="AM132" s="48"/>
      <c r="AN132" s="48"/>
      <c r="AO132" s="48"/>
      <c r="AP132" s="51"/>
      <c r="AQ132" s="58">
        <f>ROUND(ROUND(F136+F137*H137+K135*M135,0)*(1+AM130),0)</f>
        <v>1099</v>
      </c>
      <c r="AR132" s="59"/>
    </row>
    <row r="133" spans="1:44" ht="16.5" customHeight="1">
      <c r="A133" s="39">
        <v>11</v>
      </c>
      <c r="B133" s="39" t="s">
        <v>1831</v>
      </c>
      <c r="C133" s="41" t="s">
        <v>1832</v>
      </c>
      <c r="D133" s="18"/>
      <c r="E133" s="84"/>
      <c r="F133" s="306"/>
      <c r="G133" s="305"/>
      <c r="H133" s="305"/>
      <c r="I133" s="305"/>
      <c r="J133" s="47" t="s">
        <v>1415</v>
      </c>
      <c r="K133" s="48"/>
      <c r="L133" s="48"/>
      <c r="M133" s="48"/>
      <c r="N133" s="48"/>
      <c r="O133" s="48"/>
      <c r="P133" s="51"/>
      <c r="Q133" s="48"/>
      <c r="R133" s="48"/>
      <c r="S133" s="48"/>
      <c r="T133" s="50"/>
      <c r="U133" s="80"/>
      <c r="V133" s="47"/>
      <c r="W133" s="48"/>
      <c r="X133" s="48"/>
      <c r="Y133" s="48"/>
      <c r="Z133" s="50"/>
      <c r="AA133" s="49"/>
      <c r="AB133" s="80"/>
      <c r="AC133" s="52" t="s">
        <v>1279</v>
      </c>
      <c r="AD133" s="52"/>
      <c r="AE133" s="52"/>
      <c r="AF133" s="52"/>
      <c r="AG133" s="52"/>
      <c r="AH133" s="300">
        <f>$AH$7</f>
        <v>0.25</v>
      </c>
      <c r="AI133" s="298"/>
      <c r="AJ133" s="55" t="s">
        <v>1280</v>
      </c>
      <c r="AK133" s="63"/>
      <c r="AL133" s="110"/>
      <c r="AM133" s="111"/>
      <c r="AN133" s="111"/>
      <c r="AO133" s="111"/>
      <c r="AP133" s="112"/>
      <c r="AQ133" s="58">
        <f>ROUND(ROUND((F136+F137*H137+K135*M135)*(1+AH133),0)*(1+AM130),0)</f>
        <v>1374</v>
      </c>
      <c r="AR133" s="59"/>
    </row>
    <row r="134" spans="1:44" ht="16.5" customHeight="1">
      <c r="A134" s="39">
        <v>11</v>
      </c>
      <c r="B134" s="108" t="s">
        <v>1833</v>
      </c>
      <c r="C134" s="41" t="s">
        <v>1834</v>
      </c>
      <c r="D134" s="18"/>
      <c r="E134" s="84"/>
      <c r="F134" s="306"/>
      <c r="G134" s="305"/>
      <c r="H134" s="305"/>
      <c r="I134" s="305"/>
      <c r="J134" s="94"/>
      <c r="K134" s="48"/>
      <c r="L134" s="48"/>
      <c r="M134" s="48"/>
      <c r="N134" s="48"/>
      <c r="O134" s="48"/>
      <c r="P134" s="51"/>
      <c r="Q134" s="48"/>
      <c r="R134" s="48"/>
      <c r="S134" s="48"/>
      <c r="T134" s="50"/>
      <c r="U134" s="80"/>
      <c r="V134" s="60"/>
      <c r="W134" s="36"/>
      <c r="X134" s="36"/>
      <c r="Y134" s="36"/>
      <c r="Z134" s="61"/>
      <c r="AA134" s="66"/>
      <c r="AB134" s="67"/>
      <c r="AC134" s="52" t="s">
        <v>1282</v>
      </c>
      <c r="AD134" s="52"/>
      <c r="AE134" s="52"/>
      <c r="AF134" s="52"/>
      <c r="AG134" s="52"/>
      <c r="AH134" s="300">
        <f>$AH$8</f>
        <v>0.5</v>
      </c>
      <c r="AI134" s="298"/>
      <c r="AJ134" s="55" t="s">
        <v>938</v>
      </c>
      <c r="AK134" s="63"/>
      <c r="AL134" s="110"/>
      <c r="AM134" s="111"/>
      <c r="AN134" s="111"/>
      <c r="AO134" s="111"/>
      <c r="AP134" s="112"/>
      <c r="AQ134" s="58">
        <f>ROUND(ROUND((F136+F137*H137+K135*M135)*(1+AH134),0)*(1+AM130),0)</f>
        <v>1649</v>
      </c>
      <c r="AR134" s="59"/>
    </row>
    <row r="135" spans="1:44" ht="16.5" customHeight="1">
      <c r="A135" s="39">
        <v>11</v>
      </c>
      <c r="B135" s="39" t="s">
        <v>1835</v>
      </c>
      <c r="C135" s="41" t="s">
        <v>1836</v>
      </c>
      <c r="D135" s="18"/>
      <c r="E135" s="84"/>
      <c r="F135" s="307"/>
      <c r="G135" s="308"/>
      <c r="H135" s="308"/>
      <c r="I135" s="308"/>
      <c r="J135" s="85" t="s">
        <v>896</v>
      </c>
      <c r="K135" s="16">
        <v>1</v>
      </c>
      <c r="L135" s="16" t="s">
        <v>893</v>
      </c>
      <c r="M135" s="299">
        <f>$M$15</f>
        <v>83</v>
      </c>
      <c r="N135" s="299"/>
      <c r="O135" s="48" t="s">
        <v>1278</v>
      </c>
      <c r="P135" s="51"/>
      <c r="Q135" s="48"/>
      <c r="R135" s="48"/>
      <c r="S135" s="48"/>
      <c r="T135" s="50"/>
      <c r="U135" s="80"/>
      <c r="V135" s="47" t="s">
        <v>1284</v>
      </c>
      <c r="W135" s="48"/>
      <c r="X135" s="48"/>
      <c r="Y135" s="48"/>
      <c r="Z135" s="50"/>
      <c r="AA135" s="49"/>
      <c r="AB135" s="80"/>
      <c r="AC135" s="18"/>
      <c r="AD135" s="18"/>
      <c r="AE135" s="18"/>
      <c r="AF135" s="18"/>
      <c r="AG135" s="18"/>
      <c r="AH135" s="8"/>
      <c r="AI135" s="8"/>
      <c r="AJ135" s="26"/>
      <c r="AK135" s="44"/>
      <c r="AL135" s="47"/>
      <c r="AM135" s="48"/>
      <c r="AN135" s="48"/>
      <c r="AO135" s="48"/>
      <c r="AP135" s="51"/>
      <c r="AQ135" s="58">
        <f>ROUND(ROUND((F136+F137*H137+K135*M135)*Z136,0)*(1+AM130),0)</f>
        <v>2198</v>
      </c>
      <c r="AR135" s="59"/>
    </row>
    <row r="136" spans="1:44" ht="16.5" customHeight="1">
      <c r="A136" s="39">
        <v>11</v>
      </c>
      <c r="B136" s="108" t="s">
        <v>1837</v>
      </c>
      <c r="C136" s="41" t="s">
        <v>1838</v>
      </c>
      <c r="D136" s="18"/>
      <c r="E136" s="84"/>
      <c r="F136" s="309">
        <f>K127</f>
        <v>584</v>
      </c>
      <c r="G136" s="310"/>
      <c r="H136" s="16" t="s">
        <v>896</v>
      </c>
      <c r="I136" s="16"/>
      <c r="J136" s="47"/>
      <c r="K136" s="48"/>
      <c r="L136" s="48"/>
      <c r="M136" s="70"/>
      <c r="N136" s="70"/>
      <c r="O136" s="48"/>
      <c r="P136" s="51"/>
      <c r="Q136" s="48"/>
      <c r="R136" s="48"/>
      <c r="S136" s="48"/>
      <c r="T136" s="50"/>
      <c r="U136" s="80"/>
      <c r="V136" s="47"/>
      <c r="W136" s="48"/>
      <c r="X136" s="30"/>
      <c r="Y136" s="50" t="s">
        <v>893</v>
      </c>
      <c r="Z136" s="313">
        <f>$Z$10</f>
        <v>2</v>
      </c>
      <c r="AA136" s="299"/>
      <c r="AB136" s="65"/>
      <c r="AC136" s="52" t="s">
        <v>1279</v>
      </c>
      <c r="AD136" s="52"/>
      <c r="AE136" s="52"/>
      <c r="AF136" s="52"/>
      <c r="AG136" s="52"/>
      <c r="AH136" s="300">
        <f>$AH$7</f>
        <v>0.25</v>
      </c>
      <c r="AI136" s="298"/>
      <c r="AJ136" s="55" t="s">
        <v>756</v>
      </c>
      <c r="AK136" s="63"/>
      <c r="AL136" s="110"/>
      <c r="AM136" s="111"/>
      <c r="AN136" s="111"/>
      <c r="AO136" s="111"/>
      <c r="AP136" s="112"/>
      <c r="AQ136" s="58">
        <f>ROUND(ROUND(ROUND((F136+F137*H137+K135*M135)*Z136,0)*(1+AH136),0)*(1+AM130),0)</f>
        <v>2748</v>
      </c>
      <c r="AR136" s="59"/>
    </row>
    <row r="137" spans="1:44" ht="16.5" customHeight="1">
      <c r="A137" s="39">
        <v>11</v>
      </c>
      <c r="B137" s="39" t="s">
        <v>1839</v>
      </c>
      <c r="C137" s="41" t="s">
        <v>1840</v>
      </c>
      <c r="D137" s="18"/>
      <c r="E137" s="84"/>
      <c r="F137" s="90">
        <f>K128</f>
        <v>3</v>
      </c>
      <c r="G137" s="49" t="s">
        <v>893</v>
      </c>
      <c r="H137" s="299">
        <f>M128</f>
        <v>83</v>
      </c>
      <c r="I137" s="299"/>
      <c r="J137" s="47"/>
      <c r="K137" s="48"/>
      <c r="L137" s="48"/>
      <c r="M137" s="48"/>
      <c r="N137" s="48"/>
      <c r="O137" s="48"/>
      <c r="P137" s="51"/>
      <c r="Q137" s="36"/>
      <c r="R137" s="36"/>
      <c r="S137" s="36"/>
      <c r="T137" s="61"/>
      <c r="U137" s="67"/>
      <c r="V137" s="60"/>
      <c r="W137" s="36"/>
      <c r="X137" s="36"/>
      <c r="Y137" s="36"/>
      <c r="Z137" s="61"/>
      <c r="AA137" s="66"/>
      <c r="AB137" s="67"/>
      <c r="AC137" s="52" t="s">
        <v>1282</v>
      </c>
      <c r="AD137" s="52"/>
      <c r="AE137" s="52"/>
      <c r="AF137" s="52"/>
      <c r="AG137" s="52"/>
      <c r="AH137" s="300">
        <f>$AH$8</f>
        <v>0.5</v>
      </c>
      <c r="AI137" s="298"/>
      <c r="AJ137" s="55" t="s">
        <v>938</v>
      </c>
      <c r="AK137" s="63"/>
      <c r="AL137" s="110"/>
      <c r="AM137" s="111"/>
      <c r="AN137" s="111"/>
      <c r="AO137" s="111"/>
      <c r="AP137" s="112"/>
      <c r="AQ137" s="58">
        <f>ROUND(ROUND(ROUND((F136+F137*H137+K135*M135)*Z136,0)*(1+AH137),0)*(1+AM130),0)</f>
        <v>3298</v>
      </c>
      <c r="AR137" s="59"/>
    </row>
    <row r="138" spans="1:44" ht="16.5" customHeight="1">
      <c r="A138" s="39">
        <v>11</v>
      </c>
      <c r="B138" s="108" t="s">
        <v>1841</v>
      </c>
      <c r="C138" s="41" t="s">
        <v>1842</v>
      </c>
      <c r="D138" s="18"/>
      <c r="E138" s="84"/>
      <c r="F138" s="48"/>
      <c r="G138" s="48"/>
      <c r="H138" s="48"/>
      <c r="I138" s="50" t="s">
        <v>1278</v>
      </c>
      <c r="J138" s="42" t="s">
        <v>1421</v>
      </c>
      <c r="K138" s="26"/>
      <c r="L138" s="26"/>
      <c r="M138" s="26"/>
      <c r="N138" s="26"/>
      <c r="O138" s="26"/>
      <c r="P138" s="44"/>
      <c r="Q138" s="26"/>
      <c r="R138" s="26"/>
      <c r="S138" s="26"/>
      <c r="T138" s="43"/>
      <c r="U138" s="79"/>
      <c r="V138" s="42"/>
      <c r="W138" s="26"/>
      <c r="X138" s="26"/>
      <c r="Y138" s="26"/>
      <c r="Z138" s="43"/>
      <c r="AA138" s="78"/>
      <c r="AB138" s="79"/>
      <c r="AC138" s="26"/>
      <c r="AD138" s="26"/>
      <c r="AE138" s="26"/>
      <c r="AF138" s="26"/>
      <c r="AG138" s="26"/>
      <c r="AH138" s="27"/>
      <c r="AI138" s="27"/>
      <c r="AJ138" s="26"/>
      <c r="AK138" s="44"/>
      <c r="AL138" s="47"/>
      <c r="AM138" s="48"/>
      <c r="AN138" s="48"/>
      <c r="AO138" s="48"/>
      <c r="AP138" s="51"/>
      <c r="AQ138" s="58">
        <f>ROUND(ROUND(F136+F137*H137+K141*M141,0)*(1+AM130),0)</f>
        <v>1199</v>
      </c>
      <c r="AR138" s="59"/>
    </row>
    <row r="139" spans="1:44" ht="16.5" customHeight="1">
      <c r="A139" s="39">
        <v>11</v>
      </c>
      <c r="B139" s="39" t="s">
        <v>1843</v>
      </c>
      <c r="C139" s="41" t="s">
        <v>1844</v>
      </c>
      <c r="D139" s="18"/>
      <c r="E139" s="84"/>
      <c r="F139" s="48"/>
      <c r="G139" s="48"/>
      <c r="H139" s="48"/>
      <c r="I139" s="48"/>
      <c r="J139" s="47" t="s">
        <v>1443</v>
      </c>
      <c r="K139" s="48"/>
      <c r="L139" s="48"/>
      <c r="M139" s="48"/>
      <c r="N139" s="48"/>
      <c r="O139" s="48"/>
      <c r="P139" s="51"/>
      <c r="Q139" s="48"/>
      <c r="R139" s="48"/>
      <c r="S139" s="48"/>
      <c r="T139" s="50"/>
      <c r="U139" s="80"/>
      <c r="V139" s="47"/>
      <c r="W139" s="48"/>
      <c r="X139" s="48"/>
      <c r="Y139" s="48"/>
      <c r="Z139" s="50"/>
      <c r="AA139" s="49"/>
      <c r="AB139" s="80"/>
      <c r="AC139" s="52" t="s">
        <v>1279</v>
      </c>
      <c r="AD139" s="52"/>
      <c r="AE139" s="52"/>
      <c r="AF139" s="52"/>
      <c r="AG139" s="52"/>
      <c r="AH139" s="300">
        <f>$AH$7</f>
        <v>0.25</v>
      </c>
      <c r="AI139" s="298"/>
      <c r="AJ139" s="55" t="s">
        <v>1280</v>
      </c>
      <c r="AK139" s="63"/>
      <c r="AL139" s="110"/>
      <c r="AM139" s="111"/>
      <c r="AN139" s="111"/>
      <c r="AO139" s="111"/>
      <c r="AP139" s="112"/>
      <c r="AQ139" s="58">
        <f>ROUND(ROUND((F136+F137*H137+K141*M141)*(1+AH139),0)*(1+AM130),0)</f>
        <v>1499</v>
      </c>
      <c r="AR139" s="59"/>
    </row>
    <row r="140" spans="1:44" ht="16.5" customHeight="1">
      <c r="A140" s="39">
        <v>11</v>
      </c>
      <c r="B140" s="108" t="s">
        <v>1845</v>
      </c>
      <c r="C140" s="41" t="s">
        <v>1846</v>
      </c>
      <c r="D140" s="18"/>
      <c r="E140" s="84"/>
      <c r="F140" s="48"/>
      <c r="G140" s="48"/>
      <c r="H140" s="48"/>
      <c r="I140" s="48"/>
      <c r="J140" s="47"/>
      <c r="K140" s="48"/>
      <c r="L140" s="48"/>
      <c r="M140" s="48"/>
      <c r="N140" s="48"/>
      <c r="O140" s="48"/>
      <c r="P140" s="51"/>
      <c r="Q140" s="48"/>
      <c r="R140" s="48"/>
      <c r="S140" s="48"/>
      <c r="T140" s="50"/>
      <c r="U140" s="80"/>
      <c r="V140" s="60"/>
      <c r="W140" s="36"/>
      <c r="X140" s="36"/>
      <c r="Y140" s="36"/>
      <c r="Z140" s="61"/>
      <c r="AA140" s="66"/>
      <c r="AB140" s="67"/>
      <c r="AC140" s="52" t="s">
        <v>1282</v>
      </c>
      <c r="AD140" s="52"/>
      <c r="AE140" s="52"/>
      <c r="AF140" s="52"/>
      <c r="AG140" s="52"/>
      <c r="AH140" s="300">
        <f>$AH$8</f>
        <v>0.5</v>
      </c>
      <c r="AI140" s="298"/>
      <c r="AJ140" s="55" t="s">
        <v>938</v>
      </c>
      <c r="AK140" s="63"/>
      <c r="AL140" s="110"/>
      <c r="AM140" s="111"/>
      <c r="AN140" s="111"/>
      <c r="AO140" s="111"/>
      <c r="AP140" s="112"/>
      <c r="AQ140" s="58">
        <f>ROUND(ROUND((F136+F137*H137+K141*M141)*(1+AH140),0)*(1+AM130),0)</f>
        <v>1799</v>
      </c>
      <c r="AR140" s="59"/>
    </row>
    <row r="141" spans="1:44" ht="16.5" customHeight="1">
      <c r="A141" s="39">
        <v>11</v>
      </c>
      <c r="B141" s="39" t="s">
        <v>1847</v>
      </c>
      <c r="C141" s="41" t="s">
        <v>1848</v>
      </c>
      <c r="D141" s="18"/>
      <c r="E141" s="84"/>
      <c r="F141" s="48"/>
      <c r="G141" s="48"/>
      <c r="H141" s="48"/>
      <c r="I141" s="48"/>
      <c r="J141" s="85" t="s">
        <v>896</v>
      </c>
      <c r="K141" s="16">
        <v>2</v>
      </c>
      <c r="L141" s="16" t="s">
        <v>893</v>
      </c>
      <c r="M141" s="299">
        <f>$M$15</f>
        <v>83</v>
      </c>
      <c r="N141" s="299"/>
      <c r="O141" s="48" t="s">
        <v>1278</v>
      </c>
      <c r="P141" s="51"/>
      <c r="Q141" s="48"/>
      <c r="R141" s="48"/>
      <c r="S141" s="48"/>
      <c r="T141" s="50"/>
      <c r="U141" s="80"/>
      <c r="V141" s="47" t="s">
        <v>1284</v>
      </c>
      <c r="W141" s="48"/>
      <c r="X141" s="48"/>
      <c r="Y141" s="48"/>
      <c r="Z141" s="50"/>
      <c r="AA141" s="49"/>
      <c r="AB141" s="80"/>
      <c r="AC141" s="48"/>
      <c r="AD141" s="48"/>
      <c r="AE141" s="48"/>
      <c r="AF141" s="48"/>
      <c r="AG141" s="48"/>
      <c r="AH141" s="8"/>
      <c r="AI141" s="8"/>
      <c r="AJ141" s="26"/>
      <c r="AK141" s="44"/>
      <c r="AL141" s="47"/>
      <c r="AM141" s="48"/>
      <c r="AN141" s="48"/>
      <c r="AO141" s="48"/>
      <c r="AP141" s="51"/>
      <c r="AQ141" s="58">
        <f>ROUND(ROUND((F136+F137*H137+K141*M141)*Z142,0)*(1+AM130),0)</f>
        <v>2398</v>
      </c>
      <c r="AR141" s="59"/>
    </row>
    <row r="142" spans="1:44" ht="16.5" customHeight="1">
      <c r="A142" s="39">
        <v>11</v>
      </c>
      <c r="B142" s="108" t="s">
        <v>1849</v>
      </c>
      <c r="C142" s="41" t="s">
        <v>1850</v>
      </c>
      <c r="D142" s="18"/>
      <c r="E142" s="84"/>
      <c r="F142" s="48"/>
      <c r="G142" s="48"/>
      <c r="H142" s="48"/>
      <c r="I142" s="48"/>
      <c r="J142" s="47"/>
      <c r="K142" s="48"/>
      <c r="L142" s="48"/>
      <c r="M142" s="70"/>
      <c r="N142" s="70"/>
      <c r="O142" s="48"/>
      <c r="P142" s="51"/>
      <c r="Q142" s="48"/>
      <c r="R142" s="48"/>
      <c r="S142" s="48"/>
      <c r="T142" s="50"/>
      <c r="U142" s="80"/>
      <c r="V142" s="47"/>
      <c r="W142" s="48"/>
      <c r="X142" s="30"/>
      <c r="Y142" s="50" t="s">
        <v>893</v>
      </c>
      <c r="Z142" s="313">
        <f>$Z$10</f>
        <v>2</v>
      </c>
      <c r="AA142" s="299"/>
      <c r="AB142" s="65"/>
      <c r="AC142" s="52" t="s">
        <v>1279</v>
      </c>
      <c r="AD142" s="52"/>
      <c r="AE142" s="52"/>
      <c r="AF142" s="52"/>
      <c r="AG142" s="52"/>
      <c r="AH142" s="300">
        <f>$AH$7</f>
        <v>0.25</v>
      </c>
      <c r="AI142" s="298"/>
      <c r="AJ142" s="55" t="s">
        <v>756</v>
      </c>
      <c r="AK142" s="63"/>
      <c r="AL142" s="110"/>
      <c r="AM142" s="111"/>
      <c r="AN142" s="111"/>
      <c r="AO142" s="111"/>
      <c r="AP142" s="112"/>
      <c r="AQ142" s="58">
        <f>ROUND(ROUND(ROUND((F136+F137*H137+K141*M141)*Z142,0)*(1+AH142),0)*(1+AM130),0)</f>
        <v>2998</v>
      </c>
      <c r="AR142" s="59"/>
    </row>
    <row r="143" spans="1:44" ht="16.5" customHeight="1">
      <c r="A143" s="39">
        <v>11</v>
      </c>
      <c r="B143" s="39" t="s">
        <v>1851</v>
      </c>
      <c r="C143" s="41" t="s">
        <v>1852</v>
      </c>
      <c r="D143" s="18"/>
      <c r="E143" s="84"/>
      <c r="F143" s="48"/>
      <c r="G143" s="48"/>
      <c r="H143" s="48"/>
      <c r="I143" s="48"/>
      <c r="J143" s="47"/>
      <c r="K143" s="48"/>
      <c r="L143" s="48"/>
      <c r="M143" s="48"/>
      <c r="N143" s="48"/>
      <c r="O143" s="48"/>
      <c r="P143" s="51"/>
      <c r="Q143" s="36"/>
      <c r="R143" s="36"/>
      <c r="S143" s="36"/>
      <c r="T143" s="61"/>
      <c r="U143" s="67"/>
      <c r="V143" s="60"/>
      <c r="W143" s="36"/>
      <c r="X143" s="36"/>
      <c r="Y143" s="36"/>
      <c r="Z143" s="61"/>
      <c r="AA143" s="66"/>
      <c r="AB143" s="67"/>
      <c r="AC143" s="52" t="s">
        <v>1282</v>
      </c>
      <c r="AD143" s="52"/>
      <c r="AE143" s="52"/>
      <c r="AF143" s="52"/>
      <c r="AG143" s="52"/>
      <c r="AH143" s="300">
        <f>$AH$8</f>
        <v>0.5</v>
      </c>
      <c r="AI143" s="298"/>
      <c r="AJ143" s="55" t="s">
        <v>938</v>
      </c>
      <c r="AK143" s="63"/>
      <c r="AL143" s="110"/>
      <c r="AM143" s="111"/>
      <c r="AN143" s="111"/>
      <c r="AO143" s="111"/>
      <c r="AP143" s="112"/>
      <c r="AQ143" s="58">
        <f>ROUND(ROUND(ROUND((F136+F137*H137+K141*M141)*Z142,0)*(1+AH143),0)*(1+AM130),0)</f>
        <v>3596</v>
      </c>
      <c r="AR143" s="59"/>
    </row>
    <row r="144" spans="1:44" ht="16.5" customHeight="1">
      <c r="A144" s="39">
        <v>11</v>
      </c>
      <c r="B144" s="108" t="s">
        <v>1853</v>
      </c>
      <c r="C144" s="41" t="s">
        <v>1854</v>
      </c>
      <c r="D144" s="18"/>
      <c r="E144" s="84"/>
      <c r="F144" s="48"/>
      <c r="G144" s="48"/>
      <c r="H144" s="48"/>
      <c r="I144" s="48"/>
      <c r="J144" s="42" t="s">
        <v>1449</v>
      </c>
      <c r="K144" s="26"/>
      <c r="L144" s="26"/>
      <c r="M144" s="26"/>
      <c r="N144" s="26"/>
      <c r="O144" s="26"/>
      <c r="P144" s="44"/>
      <c r="Q144" s="48"/>
      <c r="R144" s="48"/>
      <c r="S144" s="48"/>
      <c r="T144" s="50"/>
      <c r="U144" s="80"/>
      <c r="V144" s="42"/>
      <c r="W144" s="26"/>
      <c r="X144" s="26"/>
      <c r="Y144" s="26"/>
      <c r="Z144" s="43"/>
      <c r="AA144" s="78"/>
      <c r="AB144" s="79"/>
      <c r="AC144" s="18"/>
      <c r="AD144" s="18"/>
      <c r="AE144" s="18"/>
      <c r="AF144" s="18"/>
      <c r="AG144" s="18"/>
      <c r="AH144" s="8"/>
      <c r="AI144" s="8"/>
      <c r="AJ144" s="26"/>
      <c r="AK144" s="44"/>
      <c r="AL144" s="47"/>
      <c r="AM144" s="48"/>
      <c r="AN144" s="48"/>
      <c r="AO144" s="48"/>
      <c r="AP144" s="51"/>
      <c r="AQ144" s="58">
        <f>ROUND(ROUND(F136+F137*H137+K147*M147,0)*(1+AM130),0)</f>
        <v>1298</v>
      </c>
      <c r="AR144" s="59"/>
    </row>
    <row r="145" spans="1:44" ht="16.5" customHeight="1">
      <c r="A145" s="39">
        <v>11</v>
      </c>
      <c r="B145" s="39" t="s">
        <v>1855</v>
      </c>
      <c r="C145" s="41" t="s">
        <v>1856</v>
      </c>
      <c r="D145" s="18"/>
      <c r="E145" s="84"/>
      <c r="F145" s="48"/>
      <c r="G145" s="48"/>
      <c r="H145" s="48"/>
      <c r="I145" s="48"/>
      <c r="J145" s="47"/>
      <c r="K145" s="48"/>
      <c r="L145" s="48"/>
      <c r="M145" s="48"/>
      <c r="N145" s="48"/>
      <c r="O145" s="48"/>
      <c r="P145" s="51"/>
      <c r="Q145" s="48"/>
      <c r="R145" s="48"/>
      <c r="S145" s="48"/>
      <c r="T145" s="50"/>
      <c r="U145" s="80"/>
      <c r="V145" s="47"/>
      <c r="W145" s="48"/>
      <c r="X145" s="48"/>
      <c r="Y145" s="48"/>
      <c r="Z145" s="50"/>
      <c r="AA145" s="49"/>
      <c r="AB145" s="80"/>
      <c r="AC145" s="52" t="s">
        <v>1279</v>
      </c>
      <c r="AD145" s="52"/>
      <c r="AE145" s="52"/>
      <c r="AF145" s="52"/>
      <c r="AG145" s="52"/>
      <c r="AH145" s="300">
        <f>$AH$7</f>
        <v>0.25</v>
      </c>
      <c r="AI145" s="298"/>
      <c r="AJ145" s="55" t="s">
        <v>1280</v>
      </c>
      <c r="AK145" s="63"/>
      <c r="AL145" s="110"/>
      <c r="AM145" s="111"/>
      <c r="AN145" s="111"/>
      <c r="AO145" s="111"/>
      <c r="AP145" s="112"/>
      <c r="AQ145" s="58">
        <f>ROUND(ROUND((F136+F137*H137+K147*M147)*(1+AH145),0)*(1+AM130),0)</f>
        <v>1624</v>
      </c>
      <c r="AR145" s="59"/>
    </row>
    <row r="146" spans="1:44" ht="16.5" customHeight="1">
      <c r="A146" s="39">
        <v>11</v>
      </c>
      <c r="B146" s="108" t="s">
        <v>1857</v>
      </c>
      <c r="C146" s="41" t="s">
        <v>1858</v>
      </c>
      <c r="D146" s="18"/>
      <c r="E146" s="84"/>
      <c r="F146" s="48"/>
      <c r="G146" s="48"/>
      <c r="H146" s="48"/>
      <c r="I146" s="48"/>
      <c r="J146" s="47"/>
      <c r="K146" s="315"/>
      <c r="L146" s="315"/>
      <c r="M146" s="48"/>
      <c r="N146" s="48"/>
      <c r="O146" s="48"/>
      <c r="P146" s="51"/>
      <c r="Q146" s="48"/>
      <c r="R146" s="48"/>
      <c r="S146" s="48"/>
      <c r="T146" s="50"/>
      <c r="U146" s="80"/>
      <c r="V146" s="60"/>
      <c r="W146" s="36"/>
      <c r="X146" s="36"/>
      <c r="Y146" s="36"/>
      <c r="Z146" s="61"/>
      <c r="AA146" s="66"/>
      <c r="AB146" s="67"/>
      <c r="AC146" s="52" t="s">
        <v>1282</v>
      </c>
      <c r="AD146" s="52"/>
      <c r="AE146" s="52"/>
      <c r="AF146" s="52"/>
      <c r="AG146" s="52"/>
      <c r="AH146" s="300">
        <f>$AH$8</f>
        <v>0.5</v>
      </c>
      <c r="AI146" s="298"/>
      <c r="AJ146" s="55" t="s">
        <v>938</v>
      </c>
      <c r="AK146" s="63"/>
      <c r="AL146" s="110"/>
      <c r="AM146" s="111"/>
      <c r="AN146" s="111"/>
      <c r="AO146" s="111"/>
      <c r="AP146" s="112"/>
      <c r="AQ146" s="58">
        <f>ROUND(ROUND((F136+F137*H137+K147*M147)*(1+AH146),0)*(1+AM130),0)</f>
        <v>1948</v>
      </c>
      <c r="AR146" s="59"/>
    </row>
    <row r="147" spans="1:44" ht="16.5" customHeight="1">
      <c r="A147" s="39">
        <v>11</v>
      </c>
      <c r="B147" s="39" t="s">
        <v>1859</v>
      </c>
      <c r="C147" s="41" t="s">
        <v>1860</v>
      </c>
      <c r="D147" s="18"/>
      <c r="E147" s="84"/>
      <c r="F147" s="48"/>
      <c r="G147" s="48"/>
      <c r="H147" s="48"/>
      <c r="I147" s="48"/>
      <c r="J147" s="85" t="s">
        <v>896</v>
      </c>
      <c r="K147" s="16">
        <v>3</v>
      </c>
      <c r="L147" s="16" t="s">
        <v>893</v>
      </c>
      <c r="M147" s="299">
        <f>$M$15</f>
        <v>83</v>
      </c>
      <c r="N147" s="299"/>
      <c r="O147" s="48" t="s">
        <v>1278</v>
      </c>
      <c r="P147" s="51"/>
      <c r="Q147" s="48"/>
      <c r="R147" s="48"/>
      <c r="S147" s="48"/>
      <c r="T147" s="50"/>
      <c r="U147" s="80"/>
      <c r="V147" s="47" t="s">
        <v>1284</v>
      </c>
      <c r="W147" s="48"/>
      <c r="X147" s="48"/>
      <c r="Y147" s="48"/>
      <c r="Z147" s="50"/>
      <c r="AA147" s="49"/>
      <c r="AB147" s="80"/>
      <c r="AC147" s="18"/>
      <c r="AD147" s="18"/>
      <c r="AE147" s="18"/>
      <c r="AF147" s="18"/>
      <c r="AG147" s="18"/>
      <c r="AH147" s="8"/>
      <c r="AI147" s="8"/>
      <c r="AJ147" s="26"/>
      <c r="AK147" s="44"/>
      <c r="AL147" s="47"/>
      <c r="AM147" s="48"/>
      <c r="AN147" s="48"/>
      <c r="AO147" s="48"/>
      <c r="AP147" s="51"/>
      <c r="AQ147" s="58">
        <f>ROUND(ROUND((F136+F137*H137+K147*M147)*Z148,0)*(1+AM130),0)</f>
        <v>2597</v>
      </c>
      <c r="AR147" s="59"/>
    </row>
    <row r="148" spans="1:44" ht="16.5" customHeight="1">
      <c r="A148" s="39">
        <v>11</v>
      </c>
      <c r="B148" s="108" t="s">
        <v>1861</v>
      </c>
      <c r="C148" s="41" t="s">
        <v>1862</v>
      </c>
      <c r="D148" s="18"/>
      <c r="E148" s="84"/>
      <c r="F148" s="48"/>
      <c r="G148" s="48"/>
      <c r="H148" s="48"/>
      <c r="I148" s="48"/>
      <c r="J148" s="47"/>
      <c r="K148" s="48"/>
      <c r="L148" s="48"/>
      <c r="M148" s="48"/>
      <c r="N148" s="48"/>
      <c r="O148" s="48"/>
      <c r="P148" s="51"/>
      <c r="Q148" s="48"/>
      <c r="R148" s="48"/>
      <c r="S148" s="48"/>
      <c r="T148" s="50"/>
      <c r="U148" s="80"/>
      <c r="V148" s="47"/>
      <c r="W148" s="48"/>
      <c r="X148" s="48"/>
      <c r="Y148" s="50" t="s">
        <v>893</v>
      </c>
      <c r="Z148" s="313">
        <f>$Z$10</f>
        <v>2</v>
      </c>
      <c r="AA148" s="299"/>
      <c r="AB148" s="65"/>
      <c r="AC148" s="52" t="s">
        <v>1279</v>
      </c>
      <c r="AD148" s="52"/>
      <c r="AE148" s="52"/>
      <c r="AF148" s="52"/>
      <c r="AG148" s="52"/>
      <c r="AH148" s="300">
        <f>$AH$7</f>
        <v>0.25</v>
      </c>
      <c r="AI148" s="298"/>
      <c r="AJ148" s="55" t="s">
        <v>756</v>
      </c>
      <c r="AK148" s="63"/>
      <c r="AL148" s="110"/>
      <c r="AM148" s="111"/>
      <c r="AN148" s="111"/>
      <c r="AO148" s="111"/>
      <c r="AP148" s="112"/>
      <c r="AQ148" s="58">
        <f>ROUND(ROUND(ROUND((F136+F137*H137+K147*M147)*Z148,0)*(1+AH148),0)*(1+AM130),0)</f>
        <v>3246</v>
      </c>
      <c r="AR148" s="59"/>
    </row>
    <row r="149" spans="1:44" ht="16.5" customHeight="1">
      <c r="A149" s="39">
        <v>11</v>
      </c>
      <c r="B149" s="39" t="s">
        <v>1863</v>
      </c>
      <c r="C149" s="41" t="s">
        <v>1864</v>
      </c>
      <c r="D149" s="60"/>
      <c r="E149" s="100"/>
      <c r="F149" s="60"/>
      <c r="G149" s="36"/>
      <c r="H149" s="36"/>
      <c r="I149" s="36"/>
      <c r="J149" s="60"/>
      <c r="K149" s="95"/>
      <c r="L149" s="96"/>
      <c r="M149" s="96"/>
      <c r="N149" s="96"/>
      <c r="O149" s="96"/>
      <c r="P149" s="97"/>
      <c r="Q149" s="36"/>
      <c r="R149" s="36"/>
      <c r="S149" s="36"/>
      <c r="T149" s="61"/>
      <c r="U149" s="67"/>
      <c r="V149" s="60"/>
      <c r="W149" s="36"/>
      <c r="X149" s="36"/>
      <c r="Y149" s="36"/>
      <c r="Z149" s="61"/>
      <c r="AA149" s="66"/>
      <c r="AB149" s="67"/>
      <c r="AC149" s="52" t="s">
        <v>1282</v>
      </c>
      <c r="AD149" s="52"/>
      <c r="AE149" s="52"/>
      <c r="AF149" s="52"/>
      <c r="AG149" s="52"/>
      <c r="AH149" s="300">
        <f>$AH$8</f>
        <v>0.5</v>
      </c>
      <c r="AI149" s="298"/>
      <c r="AJ149" s="55" t="s">
        <v>938</v>
      </c>
      <c r="AK149" s="63"/>
      <c r="AL149" s="116"/>
      <c r="AM149" s="117"/>
      <c r="AN149" s="117"/>
      <c r="AO149" s="117"/>
      <c r="AP149" s="118"/>
      <c r="AQ149" s="58">
        <f>ROUND(ROUND(ROUND((F136+F137*H137+K147*M147)*Z148,0)*(1+AH149),0)*(1+AM130),0)</f>
        <v>3895</v>
      </c>
      <c r="AR149" s="120"/>
    </row>
    <row r="150" spans="1:44" ht="16.5" customHeight="1">
      <c r="A150" s="91">
        <v>11</v>
      </c>
      <c r="B150" s="108" t="s">
        <v>1865</v>
      </c>
      <c r="C150" s="92" t="s">
        <v>1866</v>
      </c>
      <c r="D150" s="311" t="s">
        <v>1274</v>
      </c>
      <c r="E150" s="312" t="s">
        <v>1338</v>
      </c>
      <c r="F150" s="42" t="s">
        <v>947</v>
      </c>
      <c r="G150" s="26"/>
      <c r="H150" s="26"/>
      <c r="I150" s="26"/>
      <c r="J150" s="26"/>
      <c r="K150" s="26"/>
      <c r="L150" s="26"/>
      <c r="M150" s="26"/>
      <c r="N150" s="26"/>
      <c r="O150" s="26"/>
      <c r="P150" s="44"/>
      <c r="Q150" s="48"/>
      <c r="R150" s="48"/>
      <c r="S150" s="48"/>
      <c r="T150" s="50"/>
      <c r="U150" s="80"/>
      <c r="V150" s="47"/>
      <c r="W150" s="48"/>
      <c r="X150" s="48"/>
      <c r="Y150" s="48"/>
      <c r="Z150" s="50"/>
      <c r="AA150" s="49"/>
      <c r="AB150" s="80"/>
      <c r="AC150" s="48"/>
      <c r="AD150" s="48"/>
      <c r="AE150" s="48"/>
      <c r="AF150" s="48"/>
      <c r="AG150" s="48"/>
      <c r="AH150" s="16"/>
      <c r="AI150" s="16"/>
      <c r="AJ150" s="48"/>
      <c r="AK150" s="51"/>
      <c r="AL150" s="346" t="s">
        <v>1575</v>
      </c>
      <c r="AM150" s="336"/>
      <c r="AN150" s="336"/>
      <c r="AO150" s="336"/>
      <c r="AP150" s="347"/>
      <c r="AQ150" s="58">
        <f>ROUND(ROUND(K151+K152*M152,0)*(1+AM154),0)</f>
        <v>1099</v>
      </c>
      <c r="AR150" s="82" t="s">
        <v>1340</v>
      </c>
    </row>
    <row r="151" spans="1:44" ht="16.5" customHeight="1">
      <c r="A151" s="39">
        <v>11</v>
      </c>
      <c r="B151" s="39" t="s">
        <v>1867</v>
      </c>
      <c r="C151" s="41" t="s">
        <v>1868</v>
      </c>
      <c r="D151" s="311"/>
      <c r="E151" s="312"/>
      <c r="F151" s="47" t="s">
        <v>1457</v>
      </c>
      <c r="G151" s="48"/>
      <c r="H151" s="48"/>
      <c r="I151" s="48"/>
      <c r="J151" s="48"/>
      <c r="K151" s="299">
        <f>K55</f>
        <v>584</v>
      </c>
      <c r="L151" s="299"/>
      <c r="M151" s="16" t="s">
        <v>894</v>
      </c>
      <c r="N151" s="16"/>
      <c r="O151" s="48"/>
      <c r="P151" s="51"/>
      <c r="Q151" s="48"/>
      <c r="R151" s="48"/>
      <c r="S151" s="48"/>
      <c r="T151" s="50"/>
      <c r="U151" s="80"/>
      <c r="V151" s="47"/>
      <c r="W151" s="48"/>
      <c r="X151" s="48"/>
      <c r="Y151" s="48"/>
      <c r="Z151" s="50"/>
      <c r="AA151" s="49"/>
      <c r="AB151" s="80"/>
      <c r="AC151" s="52" t="s">
        <v>1279</v>
      </c>
      <c r="AD151" s="52"/>
      <c r="AE151" s="52"/>
      <c r="AF151" s="52"/>
      <c r="AG151" s="52"/>
      <c r="AH151" s="300">
        <f>$AH$7</f>
        <v>0.25</v>
      </c>
      <c r="AI151" s="298"/>
      <c r="AJ151" s="55" t="s">
        <v>1280</v>
      </c>
      <c r="AK151" s="63"/>
      <c r="AL151" s="320"/>
      <c r="AM151" s="337"/>
      <c r="AN151" s="337"/>
      <c r="AO151" s="337"/>
      <c r="AP151" s="345"/>
      <c r="AQ151" s="58">
        <f>ROUND(ROUND((K151+K152*M152)*(1+AH151),0)*(1+AM154),0)</f>
        <v>1374</v>
      </c>
      <c r="AR151" s="59"/>
    </row>
    <row r="152" spans="1:44" ht="16.5" customHeight="1">
      <c r="A152" s="39">
        <v>11</v>
      </c>
      <c r="B152" s="108" t="s">
        <v>1869</v>
      </c>
      <c r="C152" s="41" t="s">
        <v>1870</v>
      </c>
      <c r="D152" s="311"/>
      <c r="E152" s="312"/>
      <c r="F152" s="47"/>
      <c r="G152" s="48"/>
      <c r="H152" s="48"/>
      <c r="I152" s="48"/>
      <c r="J152" s="48"/>
      <c r="K152" s="16">
        <v>4</v>
      </c>
      <c r="L152" s="49" t="s">
        <v>895</v>
      </c>
      <c r="M152" s="299">
        <f>$M$80</f>
        <v>83</v>
      </c>
      <c r="N152" s="299"/>
      <c r="O152" s="48" t="s">
        <v>1278</v>
      </c>
      <c r="P152" s="51"/>
      <c r="Q152" s="48"/>
      <c r="R152" s="48"/>
      <c r="S152" s="48"/>
      <c r="T152" s="50"/>
      <c r="U152" s="80"/>
      <c r="V152" s="60"/>
      <c r="W152" s="36"/>
      <c r="X152" s="36"/>
      <c r="Y152" s="36"/>
      <c r="Z152" s="61"/>
      <c r="AA152" s="66"/>
      <c r="AB152" s="67"/>
      <c r="AC152" s="52" t="s">
        <v>1282</v>
      </c>
      <c r="AD152" s="52"/>
      <c r="AE152" s="52"/>
      <c r="AF152" s="52"/>
      <c r="AG152" s="52"/>
      <c r="AH152" s="300">
        <f>$AH$8</f>
        <v>0.5</v>
      </c>
      <c r="AI152" s="298"/>
      <c r="AJ152" s="55" t="s">
        <v>938</v>
      </c>
      <c r="AK152" s="63"/>
      <c r="AL152" s="110"/>
      <c r="AM152" s="111"/>
      <c r="AN152" s="111"/>
      <c r="AO152" s="111"/>
      <c r="AP152" s="112"/>
      <c r="AQ152" s="58">
        <f>ROUND(ROUND((K151+K152*M152)*(1+AH152),0)*(1+AM154),0)</f>
        <v>1649</v>
      </c>
      <c r="AR152" s="59"/>
    </row>
    <row r="153" spans="1:44" ht="16.5" customHeight="1">
      <c r="A153" s="39">
        <v>11</v>
      </c>
      <c r="B153" s="39" t="s">
        <v>1871</v>
      </c>
      <c r="C153" s="41" t="s">
        <v>1872</v>
      </c>
      <c r="D153" s="311"/>
      <c r="E153" s="312"/>
      <c r="F153" s="47"/>
      <c r="G153" s="48"/>
      <c r="H153" s="48"/>
      <c r="I153" s="48"/>
      <c r="J153" s="48"/>
      <c r="K153" s="48"/>
      <c r="L153" s="48"/>
      <c r="M153" s="48"/>
      <c r="N153" s="48"/>
      <c r="O153" s="48"/>
      <c r="P153" s="51"/>
      <c r="Q153" s="48"/>
      <c r="R153" s="48"/>
      <c r="S153" s="48"/>
      <c r="T153" s="50"/>
      <c r="U153" s="80"/>
      <c r="V153" s="47" t="s">
        <v>1284</v>
      </c>
      <c r="W153" s="48"/>
      <c r="X153" s="48"/>
      <c r="Y153" s="48"/>
      <c r="Z153" s="50"/>
      <c r="AA153" s="49"/>
      <c r="AB153" s="80"/>
      <c r="AC153" s="48"/>
      <c r="AD153" s="48"/>
      <c r="AE153" s="48"/>
      <c r="AF153" s="48"/>
      <c r="AG153" s="48"/>
      <c r="AH153" s="8"/>
      <c r="AI153" s="8"/>
      <c r="AJ153" s="26"/>
      <c r="AK153" s="44"/>
      <c r="AL153" s="47"/>
      <c r="AM153" s="48"/>
      <c r="AN153" s="48"/>
      <c r="AO153" s="48"/>
      <c r="AP153" s="51"/>
      <c r="AQ153" s="58">
        <f>ROUND(ROUND((K151+K152*M152)*Z154,0)*(1+AM154),0)</f>
        <v>2198</v>
      </c>
      <c r="AR153" s="59"/>
    </row>
    <row r="154" spans="1:44" ht="16.5" customHeight="1">
      <c r="A154" s="39">
        <v>11</v>
      </c>
      <c r="B154" s="108" t="s">
        <v>1873</v>
      </c>
      <c r="C154" s="41" t="s">
        <v>1874</v>
      </c>
      <c r="D154" s="311"/>
      <c r="E154" s="312"/>
      <c r="F154" s="47"/>
      <c r="G154" s="48"/>
      <c r="H154" s="48"/>
      <c r="I154" s="48"/>
      <c r="J154" s="48"/>
      <c r="K154" s="48"/>
      <c r="L154" s="48"/>
      <c r="M154" s="48"/>
      <c r="N154" s="48"/>
      <c r="O154" s="48"/>
      <c r="P154" s="51"/>
      <c r="Q154" s="48"/>
      <c r="R154" s="48"/>
      <c r="S154" s="48"/>
      <c r="T154" s="50"/>
      <c r="U154" s="80"/>
      <c r="V154" s="47"/>
      <c r="W154" s="48"/>
      <c r="X154" s="30"/>
      <c r="Y154" s="50" t="s">
        <v>893</v>
      </c>
      <c r="Z154" s="313">
        <f>$Z$10</f>
        <v>2</v>
      </c>
      <c r="AA154" s="299"/>
      <c r="AB154" s="65"/>
      <c r="AC154" s="52" t="s">
        <v>1279</v>
      </c>
      <c r="AD154" s="52"/>
      <c r="AE154" s="52"/>
      <c r="AF154" s="52"/>
      <c r="AG154" s="52"/>
      <c r="AH154" s="300">
        <f>$AH$7</f>
        <v>0.25</v>
      </c>
      <c r="AI154" s="298"/>
      <c r="AJ154" s="55" t="s">
        <v>756</v>
      </c>
      <c r="AK154" s="63"/>
      <c r="AL154" s="110"/>
      <c r="AM154" s="313">
        <f>$AM$10</f>
        <v>0.2</v>
      </c>
      <c r="AN154" s="313"/>
      <c r="AO154" s="111" t="s">
        <v>756</v>
      </c>
      <c r="AP154" s="112"/>
      <c r="AQ154" s="58">
        <f>ROUND(ROUND(ROUND((K151+K152*M152)*Z154,0)*(1+AH154),0)*(1+AM154),0)</f>
        <v>2748</v>
      </c>
      <c r="AR154" s="59"/>
    </row>
    <row r="155" spans="1:44" ht="16.5" customHeight="1">
      <c r="A155" s="39">
        <v>11</v>
      </c>
      <c r="B155" s="39" t="s">
        <v>1875</v>
      </c>
      <c r="C155" s="41" t="s">
        <v>1876</v>
      </c>
      <c r="D155" s="311"/>
      <c r="E155" s="312"/>
      <c r="F155" s="60"/>
      <c r="G155" s="36"/>
      <c r="H155" s="36"/>
      <c r="I155" s="36"/>
      <c r="J155" s="48"/>
      <c r="K155" s="48"/>
      <c r="L155" s="48"/>
      <c r="M155" s="48"/>
      <c r="N155" s="48"/>
      <c r="O155" s="48"/>
      <c r="P155" s="51"/>
      <c r="Q155" s="36"/>
      <c r="R155" s="36"/>
      <c r="S155" s="36"/>
      <c r="T155" s="61"/>
      <c r="U155" s="67"/>
      <c r="V155" s="60"/>
      <c r="W155" s="36"/>
      <c r="X155" s="36"/>
      <c r="Y155" s="36"/>
      <c r="Z155" s="61"/>
      <c r="AA155" s="66"/>
      <c r="AB155" s="67"/>
      <c r="AC155" s="52" t="s">
        <v>1282</v>
      </c>
      <c r="AD155" s="52"/>
      <c r="AE155" s="52"/>
      <c r="AF155" s="52"/>
      <c r="AG155" s="52"/>
      <c r="AH155" s="300">
        <f>$AH$8</f>
        <v>0.5</v>
      </c>
      <c r="AI155" s="298"/>
      <c r="AJ155" s="55" t="s">
        <v>938</v>
      </c>
      <c r="AK155" s="63"/>
      <c r="AL155" s="110"/>
      <c r="AM155" s="111"/>
      <c r="AN155" s="111"/>
      <c r="AO155" s="111"/>
      <c r="AP155" s="112"/>
      <c r="AQ155" s="58">
        <f>ROUND(ROUND(ROUND((K151+K152*M152)*Z154,0)*(1+AH155),0)*(1+AM154),0)</f>
        <v>3298</v>
      </c>
      <c r="AR155" s="59"/>
    </row>
    <row r="156" spans="1:44" ht="16.5" customHeight="1">
      <c r="A156" s="39">
        <v>11</v>
      </c>
      <c r="B156" s="108" t="s">
        <v>1877</v>
      </c>
      <c r="C156" s="41" t="s">
        <v>1878</v>
      </c>
      <c r="D156" s="18"/>
      <c r="E156" s="84"/>
      <c r="F156" s="306" t="s">
        <v>1463</v>
      </c>
      <c r="G156" s="305"/>
      <c r="H156" s="305"/>
      <c r="I156" s="305"/>
      <c r="J156" s="42" t="s">
        <v>1421</v>
      </c>
      <c r="K156" s="26"/>
      <c r="L156" s="26"/>
      <c r="M156" s="26"/>
      <c r="N156" s="26"/>
      <c r="O156" s="26"/>
      <c r="P156" s="44"/>
      <c r="Q156" s="26"/>
      <c r="R156" s="26"/>
      <c r="S156" s="26"/>
      <c r="T156" s="43"/>
      <c r="U156" s="79"/>
      <c r="V156" s="42"/>
      <c r="W156" s="26"/>
      <c r="X156" s="26"/>
      <c r="Y156" s="26"/>
      <c r="Z156" s="43"/>
      <c r="AA156" s="78"/>
      <c r="AB156" s="79"/>
      <c r="AC156" s="26"/>
      <c r="AD156" s="26"/>
      <c r="AE156" s="26"/>
      <c r="AF156" s="26"/>
      <c r="AG156" s="26"/>
      <c r="AH156" s="27"/>
      <c r="AI156" s="27"/>
      <c r="AJ156" s="26"/>
      <c r="AK156" s="44"/>
      <c r="AL156" s="47"/>
      <c r="AM156" s="48"/>
      <c r="AN156" s="48"/>
      <c r="AO156" s="48"/>
      <c r="AP156" s="51"/>
      <c r="AQ156" s="58">
        <f>ROUND(ROUND(F160+F161*H161+K159*M159,0)*(1+AM154),0)</f>
        <v>1199</v>
      </c>
      <c r="AR156" s="59"/>
    </row>
    <row r="157" spans="1:44" ht="16.5" customHeight="1">
      <c r="A157" s="39">
        <v>11</v>
      </c>
      <c r="B157" s="39" t="s">
        <v>1879</v>
      </c>
      <c r="C157" s="41" t="s">
        <v>1880</v>
      </c>
      <c r="D157" s="18"/>
      <c r="E157" s="84"/>
      <c r="F157" s="306"/>
      <c r="G157" s="305"/>
      <c r="H157" s="305"/>
      <c r="I157" s="305"/>
      <c r="J157" s="47" t="s">
        <v>1443</v>
      </c>
      <c r="K157" s="48"/>
      <c r="L157" s="48"/>
      <c r="M157" s="48"/>
      <c r="N157" s="48"/>
      <c r="O157" s="48"/>
      <c r="P157" s="51"/>
      <c r="Q157" s="48"/>
      <c r="R157" s="48"/>
      <c r="S157" s="48"/>
      <c r="T157" s="50"/>
      <c r="U157" s="80"/>
      <c r="V157" s="47"/>
      <c r="W157" s="48"/>
      <c r="X157" s="48"/>
      <c r="Y157" s="48"/>
      <c r="Z157" s="50"/>
      <c r="AA157" s="49"/>
      <c r="AB157" s="80"/>
      <c r="AC157" s="52" t="s">
        <v>1279</v>
      </c>
      <c r="AD157" s="52"/>
      <c r="AE157" s="52"/>
      <c r="AF157" s="52"/>
      <c r="AG157" s="52"/>
      <c r="AH157" s="300">
        <f>$AH$7</f>
        <v>0.25</v>
      </c>
      <c r="AI157" s="298"/>
      <c r="AJ157" s="55" t="s">
        <v>1280</v>
      </c>
      <c r="AK157" s="63"/>
      <c r="AL157" s="110"/>
      <c r="AM157" s="111"/>
      <c r="AN157" s="111"/>
      <c r="AO157" s="111"/>
      <c r="AP157" s="112"/>
      <c r="AQ157" s="58">
        <f>ROUND(ROUND((F160+F161*H161+K159*M159)*(1+AH157),0)*(1+AM154),0)</f>
        <v>1499</v>
      </c>
      <c r="AR157" s="59"/>
    </row>
    <row r="158" spans="1:44" ht="16.5" customHeight="1">
      <c r="A158" s="39">
        <v>11</v>
      </c>
      <c r="B158" s="108" t="s">
        <v>1881</v>
      </c>
      <c r="C158" s="41" t="s">
        <v>1882</v>
      </c>
      <c r="D158" s="18"/>
      <c r="E158" s="84"/>
      <c r="F158" s="306"/>
      <c r="G158" s="305"/>
      <c r="H158" s="305"/>
      <c r="I158" s="305"/>
      <c r="J158" s="83"/>
      <c r="K158" s="48"/>
      <c r="L158" s="48"/>
      <c r="M158" s="48"/>
      <c r="N158" s="48"/>
      <c r="O158" s="48"/>
      <c r="P158" s="51"/>
      <c r="Q158" s="48"/>
      <c r="R158" s="48"/>
      <c r="S158" s="48"/>
      <c r="T158" s="50"/>
      <c r="U158" s="80"/>
      <c r="V158" s="60"/>
      <c r="W158" s="36"/>
      <c r="X158" s="36"/>
      <c r="Y158" s="36"/>
      <c r="Z158" s="61"/>
      <c r="AA158" s="66"/>
      <c r="AB158" s="67"/>
      <c r="AC158" s="52" t="s">
        <v>1282</v>
      </c>
      <c r="AD158" s="52"/>
      <c r="AE158" s="52"/>
      <c r="AF158" s="52"/>
      <c r="AG158" s="52"/>
      <c r="AH158" s="300">
        <f>$AH$8</f>
        <v>0.5</v>
      </c>
      <c r="AI158" s="298"/>
      <c r="AJ158" s="55" t="s">
        <v>938</v>
      </c>
      <c r="AK158" s="63"/>
      <c r="AL158" s="110"/>
      <c r="AM158" s="111"/>
      <c r="AN158" s="111"/>
      <c r="AO158" s="111"/>
      <c r="AP158" s="112"/>
      <c r="AQ158" s="58">
        <f>ROUND(ROUND((F160+F161*H161+K159*M159)*(1+AH158),0)*(1+AM154),0)</f>
        <v>1799</v>
      </c>
      <c r="AR158" s="59"/>
    </row>
    <row r="159" spans="1:44" ht="16.5" customHeight="1">
      <c r="A159" s="39">
        <v>11</v>
      </c>
      <c r="B159" s="39" t="s">
        <v>1883</v>
      </c>
      <c r="C159" s="41" t="s">
        <v>1884</v>
      </c>
      <c r="D159" s="18"/>
      <c r="E159" s="84"/>
      <c r="F159" s="307"/>
      <c r="G159" s="308"/>
      <c r="H159" s="308"/>
      <c r="I159" s="308"/>
      <c r="J159" s="85" t="s">
        <v>896</v>
      </c>
      <c r="K159" s="16">
        <v>1</v>
      </c>
      <c r="L159" s="16" t="s">
        <v>893</v>
      </c>
      <c r="M159" s="299">
        <f>$M$15</f>
        <v>83</v>
      </c>
      <c r="N159" s="299"/>
      <c r="O159" s="48" t="s">
        <v>1278</v>
      </c>
      <c r="P159" s="51"/>
      <c r="Q159" s="48"/>
      <c r="R159" s="48"/>
      <c r="S159" s="48"/>
      <c r="T159" s="50"/>
      <c r="U159" s="80"/>
      <c r="V159" s="47" t="s">
        <v>1284</v>
      </c>
      <c r="W159" s="48"/>
      <c r="X159" s="48"/>
      <c r="Y159" s="48"/>
      <c r="Z159" s="50"/>
      <c r="AA159" s="49"/>
      <c r="AB159" s="80"/>
      <c r="AC159" s="48"/>
      <c r="AD159" s="48"/>
      <c r="AE159" s="48"/>
      <c r="AF159" s="48"/>
      <c r="AG159" s="48"/>
      <c r="AH159" s="8"/>
      <c r="AI159" s="8"/>
      <c r="AJ159" s="26"/>
      <c r="AK159" s="44"/>
      <c r="AL159" s="47"/>
      <c r="AM159" s="48"/>
      <c r="AN159" s="48"/>
      <c r="AO159" s="48"/>
      <c r="AP159" s="51"/>
      <c r="AQ159" s="58">
        <f>ROUND(ROUND((F160+F161*H161+K159*M159)*Z160,0)*(1+AM154),0)</f>
        <v>2398</v>
      </c>
      <c r="AR159" s="59"/>
    </row>
    <row r="160" spans="1:44" ht="16.5" customHeight="1">
      <c r="A160" s="39">
        <v>11</v>
      </c>
      <c r="B160" s="108" t="s">
        <v>1885</v>
      </c>
      <c r="C160" s="41" t="s">
        <v>1886</v>
      </c>
      <c r="D160" s="18"/>
      <c r="E160" s="84"/>
      <c r="F160" s="309">
        <f>K151</f>
        <v>584</v>
      </c>
      <c r="G160" s="310"/>
      <c r="H160" s="16" t="s">
        <v>896</v>
      </c>
      <c r="I160" s="16"/>
      <c r="J160" s="47"/>
      <c r="K160" s="48"/>
      <c r="L160" s="48"/>
      <c r="M160" s="70"/>
      <c r="N160" s="70"/>
      <c r="O160" s="48"/>
      <c r="P160" s="51"/>
      <c r="Q160" s="48"/>
      <c r="R160" s="48"/>
      <c r="S160" s="48"/>
      <c r="T160" s="50"/>
      <c r="U160" s="80"/>
      <c r="V160" s="47"/>
      <c r="W160" s="48"/>
      <c r="X160" s="30"/>
      <c r="Y160" s="50" t="s">
        <v>893</v>
      </c>
      <c r="Z160" s="313">
        <f>$Z$10</f>
        <v>2</v>
      </c>
      <c r="AA160" s="299"/>
      <c r="AB160" s="65"/>
      <c r="AC160" s="52" t="s">
        <v>1279</v>
      </c>
      <c r="AD160" s="52"/>
      <c r="AE160" s="52"/>
      <c r="AF160" s="52"/>
      <c r="AG160" s="52"/>
      <c r="AH160" s="300">
        <f>$AH$7</f>
        <v>0.25</v>
      </c>
      <c r="AI160" s="298"/>
      <c r="AJ160" s="55" t="s">
        <v>756</v>
      </c>
      <c r="AK160" s="63"/>
      <c r="AL160" s="110"/>
      <c r="AM160" s="111"/>
      <c r="AN160" s="111"/>
      <c r="AO160" s="111"/>
      <c r="AP160" s="112"/>
      <c r="AQ160" s="58">
        <f>ROUND(ROUND(ROUND((F160+F161*H161+K159*M159)*Z160,0)*(1+AH160),0)*(1+AM154),0)</f>
        <v>2998</v>
      </c>
      <c r="AR160" s="59"/>
    </row>
    <row r="161" spans="1:44" ht="16.5" customHeight="1">
      <c r="A161" s="39">
        <v>11</v>
      </c>
      <c r="B161" s="39" t="s">
        <v>1887</v>
      </c>
      <c r="C161" s="41" t="s">
        <v>1888</v>
      </c>
      <c r="D161" s="18"/>
      <c r="E161" s="84"/>
      <c r="F161" s="90">
        <f>K152</f>
        <v>4</v>
      </c>
      <c r="G161" s="49" t="s">
        <v>893</v>
      </c>
      <c r="H161" s="299">
        <f>M152</f>
        <v>83</v>
      </c>
      <c r="I161" s="299"/>
      <c r="J161" s="47"/>
      <c r="K161" s="48"/>
      <c r="L161" s="48"/>
      <c r="M161" s="48"/>
      <c r="N161" s="48"/>
      <c r="O161" s="48"/>
      <c r="P161" s="51"/>
      <c r="Q161" s="36"/>
      <c r="R161" s="36"/>
      <c r="S161" s="36"/>
      <c r="T161" s="61"/>
      <c r="U161" s="67"/>
      <c r="V161" s="60"/>
      <c r="W161" s="36"/>
      <c r="X161" s="36"/>
      <c r="Y161" s="36"/>
      <c r="Z161" s="61"/>
      <c r="AA161" s="66"/>
      <c r="AB161" s="67"/>
      <c r="AC161" s="52" t="s">
        <v>1282</v>
      </c>
      <c r="AD161" s="52"/>
      <c r="AE161" s="52"/>
      <c r="AF161" s="52"/>
      <c r="AG161" s="52"/>
      <c r="AH161" s="300">
        <f>$AH$8</f>
        <v>0.5</v>
      </c>
      <c r="AI161" s="298"/>
      <c r="AJ161" s="55" t="s">
        <v>938</v>
      </c>
      <c r="AK161" s="63"/>
      <c r="AL161" s="110"/>
      <c r="AM161" s="111"/>
      <c r="AN161" s="111"/>
      <c r="AO161" s="111"/>
      <c r="AP161" s="112"/>
      <c r="AQ161" s="58">
        <f>ROUND(ROUND(ROUND((F160+F161*H161+K159*M159)*Z160,0)*(1+AH161),0)*(1+AM154),0)</f>
        <v>3596</v>
      </c>
      <c r="AR161" s="59"/>
    </row>
    <row r="162" spans="1:44" ht="16.5" customHeight="1">
      <c r="A162" s="39">
        <v>11</v>
      </c>
      <c r="B162" s="108" t="s">
        <v>1889</v>
      </c>
      <c r="C162" s="41" t="s">
        <v>1890</v>
      </c>
      <c r="D162" s="18"/>
      <c r="E162" s="84"/>
      <c r="F162" s="48"/>
      <c r="G162" s="48"/>
      <c r="H162" s="48"/>
      <c r="I162" s="50" t="s">
        <v>1278</v>
      </c>
      <c r="J162" s="42" t="s">
        <v>1449</v>
      </c>
      <c r="K162" s="26"/>
      <c r="L162" s="26"/>
      <c r="M162" s="26"/>
      <c r="N162" s="26"/>
      <c r="O162" s="26"/>
      <c r="P162" s="44"/>
      <c r="Q162" s="48"/>
      <c r="R162" s="48"/>
      <c r="S162" s="48"/>
      <c r="T162" s="50"/>
      <c r="U162" s="80"/>
      <c r="V162" s="42"/>
      <c r="W162" s="26"/>
      <c r="X162" s="26"/>
      <c r="Y162" s="26"/>
      <c r="Z162" s="43"/>
      <c r="AA162" s="78"/>
      <c r="AB162" s="79"/>
      <c r="AC162" s="18"/>
      <c r="AD162" s="18"/>
      <c r="AE162" s="18"/>
      <c r="AF162" s="18"/>
      <c r="AG162" s="18"/>
      <c r="AH162" s="8"/>
      <c r="AI162" s="8"/>
      <c r="AJ162" s="26"/>
      <c r="AK162" s="44"/>
      <c r="AL162" s="47"/>
      <c r="AM162" s="48"/>
      <c r="AN162" s="48"/>
      <c r="AO162" s="48"/>
      <c r="AP162" s="51"/>
      <c r="AQ162" s="58">
        <f>ROUND(ROUND(F160+F161*H161+K165*M165,0)*(1+AM154),0)</f>
        <v>1298</v>
      </c>
      <c r="AR162" s="59"/>
    </row>
    <row r="163" spans="1:44" ht="16.5" customHeight="1">
      <c r="A163" s="39">
        <v>11</v>
      </c>
      <c r="B163" s="39" t="s">
        <v>1891</v>
      </c>
      <c r="C163" s="41" t="s">
        <v>1892</v>
      </c>
      <c r="D163" s="18"/>
      <c r="E163" s="84"/>
      <c r="F163" s="48"/>
      <c r="G163" s="48"/>
      <c r="H163" s="48"/>
      <c r="I163" s="48"/>
      <c r="J163" s="47" t="s">
        <v>1471</v>
      </c>
      <c r="K163" s="48"/>
      <c r="L163" s="48"/>
      <c r="M163" s="48"/>
      <c r="N163" s="48"/>
      <c r="O163" s="48"/>
      <c r="P163" s="51"/>
      <c r="Q163" s="48"/>
      <c r="R163" s="48"/>
      <c r="S163" s="48"/>
      <c r="T163" s="50"/>
      <c r="U163" s="80"/>
      <c r="V163" s="47"/>
      <c r="W163" s="48"/>
      <c r="X163" s="48"/>
      <c r="Y163" s="48"/>
      <c r="Z163" s="50"/>
      <c r="AA163" s="49"/>
      <c r="AB163" s="80"/>
      <c r="AC163" s="52" t="s">
        <v>1279</v>
      </c>
      <c r="AD163" s="52"/>
      <c r="AE163" s="52"/>
      <c r="AF163" s="52"/>
      <c r="AG163" s="52"/>
      <c r="AH163" s="300">
        <f>$AH$7</f>
        <v>0.25</v>
      </c>
      <c r="AI163" s="298"/>
      <c r="AJ163" s="55" t="s">
        <v>1280</v>
      </c>
      <c r="AK163" s="63"/>
      <c r="AL163" s="110"/>
      <c r="AM163" s="111"/>
      <c r="AN163" s="111"/>
      <c r="AO163" s="111"/>
      <c r="AP163" s="112"/>
      <c r="AQ163" s="58">
        <f>ROUND(ROUND((F160+F161*H161+K165*M165)*(1+AH163),0)*(1+AM154),0)</f>
        <v>1624</v>
      </c>
      <c r="AR163" s="59"/>
    </row>
    <row r="164" spans="1:44" ht="16.5" customHeight="1">
      <c r="A164" s="39">
        <v>11</v>
      </c>
      <c r="B164" s="108" t="s">
        <v>1893</v>
      </c>
      <c r="C164" s="41" t="s">
        <v>1894</v>
      </c>
      <c r="D164" s="18"/>
      <c r="E164" s="84"/>
      <c r="F164" s="48"/>
      <c r="G164" s="48"/>
      <c r="H164" s="48"/>
      <c r="I164" s="48"/>
      <c r="J164" s="47"/>
      <c r="K164" s="48"/>
      <c r="L164" s="48"/>
      <c r="M164" s="48"/>
      <c r="N164" s="48"/>
      <c r="O164" s="48"/>
      <c r="P164" s="51"/>
      <c r="Q164" s="48"/>
      <c r="R164" s="48"/>
      <c r="S164" s="48"/>
      <c r="T164" s="50"/>
      <c r="U164" s="80"/>
      <c r="V164" s="60"/>
      <c r="W164" s="36"/>
      <c r="X164" s="36"/>
      <c r="Y164" s="36"/>
      <c r="Z164" s="61"/>
      <c r="AA164" s="66"/>
      <c r="AB164" s="67"/>
      <c r="AC164" s="52" t="s">
        <v>1282</v>
      </c>
      <c r="AD164" s="52"/>
      <c r="AE164" s="52"/>
      <c r="AF164" s="52"/>
      <c r="AG164" s="52"/>
      <c r="AH164" s="300">
        <f>$AH$8</f>
        <v>0.5</v>
      </c>
      <c r="AI164" s="298"/>
      <c r="AJ164" s="55" t="s">
        <v>938</v>
      </c>
      <c r="AK164" s="63"/>
      <c r="AL164" s="110"/>
      <c r="AM164" s="111"/>
      <c r="AN164" s="111"/>
      <c r="AO164" s="111"/>
      <c r="AP164" s="112"/>
      <c r="AQ164" s="58">
        <f>ROUND(ROUND((F160+F161*H161+K165*M165)*(1+AH164),0)*(1+AM154),0)</f>
        <v>1948</v>
      </c>
      <c r="AR164" s="59"/>
    </row>
    <row r="165" spans="1:44" ht="16.5" customHeight="1">
      <c r="A165" s="39">
        <v>11</v>
      </c>
      <c r="B165" s="39" t="s">
        <v>1895</v>
      </c>
      <c r="C165" s="41" t="s">
        <v>1896</v>
      </c>
      <c r="D165" s="18"/>
      <c r="E165" s="84"/>
      <c r="F165" s="48"/>
      <c r="G165" s="48"/>
      <c r="H165" s="48"/>
      <c r="I165" s="48"/>
      <c r="J165" s="85" t="s">
        <v>896</v>
      </c>
      <c r="K165" s="16">
        <v>2</v>
      </c>
      <c r="L165" s="16" t="s">
        <v>893</v>
      </c>
      <c r="M165" s="299">
        <f>$M$15</f>
        <v>83</v>
      </c>
      <c r="N165" s="299"/>
      <c r="O165" s="48" t="s">
        <v>1278</v>
      </c>
      <c r="P165" s="51"/>
      <c r="Q165" s="48"/>
      <c r="R165" s="48"/>
      <c r="S165" s="48"/>
      <c r="T165" s="50"/>
      <c r="U165" s="80"/>
      <c r="V165" s="47" t="s">
        <v>1284</v>
      </c>
      <c r="W165" s="48"/>
      <c r="X165" s="48"/>
      <c r="Y165" s="48"/>
      <c r="Z165" s="50"/>
      <c r="AA165" s="49"/>
      <c r="AB165" s="80"/>
      <c r="AC165" s="18"/>
      <c r="AD165" s="18"/>
      <c r="AE165" s="18"/>
      <c r="AF165" s="18"/>
      <c r="AG165" s="18"/>
      <c r="AH165" s="8"/>
      <c r="AI165" s="8"/>
      <c r="AJ165" s="26"/>
      <c r="AK165" s="44"/>
      <c r="AL165" s="47"/>
      <c r="AM165" s="48"/>
      <c r="AN165" s="48"/>
      <c r="AO165" s="48"/>
      <c r="AP165" s="51"/>
      <c r="AQ165" s="58">
        <f>ROUND(ROUND((F160+F161*H161+K165*M165)*Z166,0)*(1+AM154),0)</f>
        <v>2597</v>
      </c>
      <c r="AR165" s="59"/>
    </row>
    <row r="166" spans="1:44" ht="16.5" customHeight="1">
      <c r="A166" s="39">
        <v>11</v>
      </c>
      <c r="B166" s="108" t="s">
        <v>1897</v>
      </c>
      <c r="C166" s="41" t="s">
        <v>1898</v>
      </c>
      <c r="D166" s="18"/>
      <c r="E166" s="84"/>
      <c r="F166" s="48"/>
      <c r="G166" s="48"/>
      <c r="H166" s="48"/>
      <c r="I166" s="48"/>
      <c r="J166" s="47"/>
      <c r="K166" s="48"/>
      <c r="L166" s="48"/>
      <c r="M166" s="48"/>
      <c r="N166" s="48"/>
      <c r="O166" s="48"/>
      <c r="P166" s="51"/>
      <c r="Q166" s="48"/>
      <c r="R166" s="48"/>
      <c r="S166" s="48"/>
      <c r="T166" s="50"/>
      <c r="U166" s="80"/>
      <c r="V166" s="47"/>
      <c r="W166" s="48"/>
      <c r="X166" s="30"/>
      <c r="Y166" s="50" t="s">
        <v>893</v>
      </c>
      <c r="Z166" s="313">
        <f>$Z$10</f>
        <v>2</v>
      </c>
      <c r="AA166" s="299"/>
      <c r="AB166" s="65"/>
      <c r="AC166" s="52" t="s">
        <v>1279</v>
      </c>
      <c r="AD166" s="52"/>
      <c r="AE166" s="52"/>
      <c r="AF166" s="52"/>
      <c r="AG166" s="52"/>
      <c r="AH166" s="300">
        <f>$AH$7</f>
        <v>0.25</v>
      </c>
      <c r="AI166" s="298"/>
      <c r="AJ166" s="55" t="s">
        <v>756</v>
      </c>
      <c r="AK166" s="63"/>
      <c r="AL166" s="110"/>
      <c r="AM166" s="111"/>
      <c r="AN166" s="111"/>
      <c r="AO166" s="111"/>
      <c r="AP166" s="112"/>
      <c r="AQ166" s="58">
        <f>ROUND(ROUND(ROUND((F160+F161*H161+K165*M165)*Z166,0)*(1+AH166),0)*(1+AM154),0)</f>
        <v>3246</v>
      </c>
      <c r="AR166" s="59"/>
    </row>
    <row r="167" spans="1:44" ht="16.5" customHeight="1">
      <c r="A167" s="39">
        <v>11</v>
      </c>
      <c r="B167" s="39" t="s">
        <v>1899</v>
      </c>
      <c r="C167" s="41" t="s">
        <v>1900</v>
      </c>
      <c r="D167" s="18"/>
      <c r="E167" s="84"/>
      <c r="F167" s="48"/>
      <c r="G167" s="48"/>
      <c r="H167" s="48"/>
      <c r="I167" s="48"/>
      <c r="J167" s="47"/>
      <c r="K167" s="70"/>
      <c r="L167" s="98"/>
      <c r="M167" s="98"/>
      <c r="N167" s="98"/>
      <c r="O167" s="98"/>
      <c r="P167" s="99"/>
      <c r="Q167" s="36"/>
      <c r="R167" s="36"/>
      <c r="S167" s="36"/>
      <c r="T167" s="61"/>
      <c r="U167" s="67"/>
      <c r="V167" s="60"/>
      <c r="W167" s="36"/>
      <c r="X167" s="36"/>
      <c r="Y167" s="36"/>
      <c r="Z167" s="61"/>
      <c r="AA167" s="66"/>
      <c r="AB167" s="67"/>
      <c r="AC167" s="52" t="s">
        <v>1282</v>
      </c>
      <c r="AD167" s="52"/>
      <c r="AE167" s="52"/>
      <c r="AF167" s="52"/>
      <c r="AG167" s="52"/>
      <c r="AH167" s="300">
        <f>$AH$8</f>
        <v>0.5</v>
      </c>
      <c r="AI167" s="298"/>
      <c r="AJ167" s="55" t="s">
        <v>938</v>
      </c>
      <c r="AK167" s="63"/>
      <c r="AL167" s="110"/>
      <c r="AM167" s="111"/>
      <c r="AN167" s="111"/>
      <c r="AO167" s="111"/>
      <c r="AP167" s="112"/>
      <c r="AQ167" s="58">
        <f>ROUND(ROUND(ROUND((F160+F161*H161+K165*M165)*Z166,0)*(1+AH167),0)*(1+AM154),0)</f>
        <v>3895</v>
      </c>
      <c r="AR167" s="59"/>
    </row>
    <row r="168" spans="1:44" ht="16.5" customHeight="1">
      <c r="A168" s="39">
        <v>11</v>
      </c>
      <c r="B168" s="108" t="s">
        <v>1901</v>
      </c>
      <c r="C168" s="41" t="s">
        <v>1902</v>
      </c>
      <c r="D168" s="18"/>
      <c r="E168" s="84"/>
      <c r="F168" s="47"/>
      <c r="G168" s="48"/>
      <c r="H168" s="48"/>
      <c r="I168" s="48"/>
      <c r="J168" s="42" t="s">
        <v>1477</v>
      </c>
      <c r="K168" s="26"/>
      <c r="L168" s="26"/>
      <c r="M168" s="26"/>
      <c r="N168" s="26"/>
      <c r="O168" s="26"/>
      <c r="P168" s="44"/>
      <c r="Q168" s="48"/>
      <c r="R168" s="48"/>
      <c r="S168" s="48"/>
      <c r="T168" s="50"/>
      <c r="U168" s="80"/>
      <c r="V168" s="42"/>
      <c r="W168" s="26"/>
      <c r="X168" s="26"/>
      <c r="Y168" s="26"/>
      <c r="Z168" s="43"/>
      <c r="AA168" s="78"/>
      <c r="AB168" s="79"/>
      <c r="AC168" s="18"/>
      <c r="AD168" s="18"/>
      <c r="AE168" s="18"/>
      <c r="AF168" s="18"/>
      <c r="AG168" s="18"/>
      <c r="AH168" s="8"/>
      <c r="AI168" s="8"/>
      <c r="AJ168" s="26"/>
      <c r="AK168" s="44"/>
      <c r="AL168" s="47"/>
      <c r="AM168" s="48"/>
      <c r="AN168" s="48"/>
      <c r="AO168" s="48"/>
      <c r="AP168" s="51"/>
      <c r="AQ168" s="58">
        <f>ROUND(ROUND(F160+F161*H161+K171*M171,0)*(1+AM154),0)</f>
        <v>1398</v>
      </c>
      <c r="AR168" s="59"/>
    </row>
    <row r="169" spans="1:44" ht="16.5" customHeight="1">
      <c r="A169" s="39">
        <v>11</v>
      </c>
      <c r="B169" s="39" t="s">
        <v>1903</v>
      </c>
      <c r="C169" s="41" t="s">
        <v>1904</v>
      </c>
      <c r="D169" s="18"/>
      <c r="E169" s="84"/>
      <c r="F169" s="48"/>
      <c r="G169" s="48"/>
      <c r="H169" s="48"/>
      <c r="I169" s="48"/>
      <c r="J169" s="47"/>
      <c r="K169" s="48"/>
      <c r="L169" s="48"/>
      <c r="M169" s="48"/>
      <c r="N169" s="48"/>
      <c r="O169" s="48"/>
      <c r="P169" s="51"/>
      <c r="Q169" s="48"/>
      <c r="R169" s="48"/>
      <c r="S169" s="48"/>
      <c r="T169" s="50"/>
      <c r="U169" s="80"/>
      <c r="V169" s="47"/>
      <c r="W169" s="48"/>
      <c r="X169" s="48"/>
      <c r="Y169" s="48"/>
      <c r="Z169" s="50"/>
      <c r="AA169" s="49"/>
      <c r="AB169" s="80"/>
      <c r="AC169" s="52" t="s">
        <v>1279</v>
      </c>
      <c r="AD169" s="52"/>
      <c r="AE169" s="52"/>
      <c r="AF169" s="52"/>
      <c r="AG169" s="52"/>
      <c r="AH169" s="300">
        <f>$AH$7</f>
        <v>0.25</v>
      </c>
      <c r="AI169" s="298"/>
      <c r="AJ169" s="55" t="s">
        <v>1280</v>
      </c>
      <c r="AK169" s="63"/>
      <c r="AL169" s="110"/>
      <c r="AM169" s="111"/>
      <c r="AN169" s="111"/>
      <c r="AO169" s="111"/>
      <c r="AP169" s="112"/>
      <c r="AQ169" s="58">
        <f>ROUND(ROUND((F160+F161*H161+K171*M171)*(1+AH169),0)*(1+AM154),0)</f>
        <v>1747</v>
      </c>
      <c r="AR169" s="59"/>
    </row>
    <row r="170" spans="1:44" ht="16.5" customHeight="1">
      <c r="A170" s="39">
        <v>11</v>
      </c>
      <c r="B170" s="108" t="s">
        <v>1905</v>
      </c>
      <c r="C170" s="41" t="s">
        <v>1906</v>
      </c>
      <c r="D170" s="18"/>
      <c r="E170" s="84"/>
      <c r="F170" s="48"/>
      <c r="G170" s="48"/>
      <c r="H170" s="48"/>
      <c r="I170" s="48"/>
      <c r="J170" s="47"/>
      <c r="K170" s="315"/>
      <c r="L170" s="315"/>
      <c r="M170" s="48"/>
      <c r="N170" s="48"/>
      <c r="O170" s="48"/>
      <c r="P170" s="51"/>
      <c r="Q170" s="48"/>
      <c r="R170" s="48"/>
      <c r="S170" s="48"/>
      <c r="T170" s="50"/>
      <c r="U170" s="80"/>
      <c r="V170" s="60"/>
      <c r="W170" s="36"/>
      <c r="X170" s="36"/>
      <c r="Y170" s="36"/>
      <c r="Z170" s="61"/>
      <c r="AA170" s="66"/>
      <c r="AB170" s="67"/>
      <c r="AC170" s="52" t="s">
        <v>1282</v>
      </c>
      <c r="AD170" s="52"/>
      <c r="AE170" s="52"/>
      <c r="AF170" s="52"/>
      <c r="AG170" s="52"/>
      <c r="AH170" s="300">
        <f>$AH$8</f>
        <v>0.5</v>
      </c>
      <c r="AI170" s="298"/>
      <c r="AJ170" s="55" t="s">
        <v>938</v>
      </c>
      <c r="AK170" s="63"/>
      <c r="AL170" s="110"/>
      <c r="AM170" s="111"/>
      <c r="AN170" s="111"/>
      <c r="AO170" s="111"/>
      <c r="AP170" s="112"/>
      <c r="AQ170" s="58">
        <f>ROUND(ROUND((F160+F161*H161+K171*M171)*(1+AH170),0)*(1+AM154),0)</f>
        <v>2098</v>
      </c>
      <c r="AR170" s="59"/>
    </row>
    <row r="171" spans="1:44" ht="16.5" customHeight="1">
      <c r="A171" s="39">
        <v>11</v>
      </c>
      <c r="B171" s="39" t="s">
        <v>1907</v>
      </c>
      <c r="C171" s="41" t="s">
        <v>1908</v>
      </c>
      <c r="D171" s="18"/>
      <c r="E171" s="84"/>
      <c r="F171" s="48"/>
      <c r="G171" s="48"/>
      <c r="H171" s="48"/>
      <c r="I171" s="48"/>
      <c r="J171" s="85" t="s">
        <v>896</v>
      </c>
      <c r="K171" s="16">
        <v>3</v>
      </c>
      <c r="L171" s="16" t="s">
        <v>893</v>
      </c>
      <c r="M171" s="299">
        <f>$M$15</f>
        <v>83</v>
      </c>
      <c r="N171" s="299"/>
      <c r="O171" s="48" t="s">
        <v>1278</v>
      </c>
      <c r="P171" s="51"/>
      <c r="Q171" s="48"/>
      <c r="R171" s="48"/>
      <c r="S171" s="48"/>
      <c r="T171" s="50"/>
      <c r="U171" s="80"/>
      <c r="V171" s="47" t="s">
        <v>1284</v>
      </c>
      <c r="W171" s="48"/>
      <c r="X171" s="48"/>
      <c r="Y171" s="48"/>
      <c r="Z171" s="50"/>
      <c r="AA171" s="49"/>
      <c r="AB171" s="80"/>
      <c r="AC171" s="18"/>
      <c r="AD171" s="18"/>
      <c r="AE171" s="18"/>
      <c r="AF171" s="18"/>
      <c r="AG171" s="18"/>
      <c r="AH171" s="8"/>
      <c r="AI171" s="8"/>
      <c r="AJ171" s="26"/>
      <c r="AK171" s="44"/>
      <c r="AL171" s="47"/>
      <c r="AM171" s="48"/>
      <c r="AN171" s="48"/>
      <c r="AO171" s="48"/>
      <c r="AP171" s="51"/>
      <c r="AQ171" s="58">
        <f>ROUND(ROUND((F160+F161*H161+K171*M171)*Z172,0)*(1+AM154),0)</f>
        <v>2796</v>
      </c>
      <c r="AR171" s="59"/>
    </row>
    <row r="172" spans="1:44" ht="16.5" customHeight="1">
      <c r="A172" s="39">
        <v>11</v>
      </c>
      <c r="B172" s="108" t="s">
        <v>1909</v>
      </c>
      <c r="C172" s="41" t="s">
        <v>1910</v>
      </c>
      <c r="D172" s="18"/>
      <c r="E172" s="84"/>
      <c r="F172" s="47"/>
      <c r="G172" s="48"/>
      <c r="H172" s="48"/>
      <c r="I172" s="48"/>
      <c r="J172" s="47"/>
      <c r="K172" s="48"/>
      <c r="L172" s="48"/>
      <c r="M172" s="48"/>
      <c r="N172" s="48"/>
      <c r="O172" s="48"/>
      <c r="P172" s="51"/>
      <c r="Q172" s="48"/>
      <c r="R172" s="48"/>
      <c r="S172" s="48"/>
      <c r="T172" s="50"/>
      <c r="U172" s="80"/>
      <c r="V172" s="47"/>
      <c r="W172" s="48"/>
      <c r="X172" s="48"/>
      <c r="Y172" s="50" t="s">
        <v>893</v>
      </c>
      <c r="Z172" s="313">
        <f>$Z$10</f>
        <v>2</v>
      </c>
      <c r="AA172" s="299"/>
      <c r="AB172" s="65"/>
      <c r="AC172" s="52" t="s">
        <v>1279</v>
      </c>
      <c r="AD172" s="52"/>
      <c r="AE172" s="52"/>
      <c r="AF172" s="52"/>
      <c r="AG172" s="52"/>
      <c r="AH172" s="300">
        <f>$AH$7</f>
        <v>0.25</v>
      </c>
      <c r="AI172" s="298"/>
      <c r="AJ172" s="55" t="s">
        <v>756</v>
      </c>
      <c r="AK172" s="63"/>
      <c r="AL172" s="110"/>
      <c r="AM172" s="111"/>
      <c r="AN172" s="111"/>
      <c r="AO172" s="111"/>
      <c r="AP172" s="112"/>
      <c r="AQ172" s="58">
        <f>ROUND(ROUND(ROUND((F160+F161*H161+K171*M171)*Z172,0)*(1+AH172),0)*(1+AM154),0)</f>
        <v>3496</v>
      </c>
      <c r="AR172" s="59"/>
    </row>
    <row r="173" spans="1:44" ht="16.5" customHeight="1">
      <c r="A173" s="39">
        <v>11</v>
      </c>
      <c r="B173" s="39" t="s">
        <v>1911</v>
      </c>
      <c r="C173" s="41" t="s">
        <v>1912</v>
      </c>
      <c r="D173" s="18"/>
      <c r="E173" s="84"/>
      <c r="F173" s="60"/>
      <c r="G173" s="36"/>
      <c r="H173" s="36"/>
      <c r="I173" s="36"/>
      <c r="J173" s="60"/>
      <c r="K173" s="95"/>
      <c r="L173" s="96"/>
      <c r="M173" s="96"/>
      <c r="N173" s="96"/>
      <c r="O173" s="96"/>
      <c r="P173" s="97"/>
      <c r="Q173" s="36"/>
      <c r="R173" s="36"/>
      <c r="S173" s="36"/>
      <c r="T173" s="61"/>
      <c r="U173" s="67"/>
      <c r="V173" s="60"/>
      <c r="W173" s="36"/>
      <c r="X173" s="36"/>
      <c r="Y173" s="36"/>
      <c r="Z173" s="61"/>
      <c r="AA173" s="66"/>
      <c r="AB173" s="67"/>
      <c r="AC173" s="52" t="s">
        <v>1282</v>
      </c>
      <c r="AD173" s="52"/>
      <c r="AE173" s="52"/>
      <c r="AF173" s="52"/>
      <c r="AG173" s="52"/>
      <c r="AH173" s="300">
        <f>$AH$8</f>
        <v>0.5</v>
      </c>
      <c r="AI173" s="298"/>
      <c r="AJ173" s="55" t="s">
        <v>938</v>
      </c>
      <c r="AK173" s="63"/>
      <c r="AL173" s="116"/>
      <c r="AM173" s="117"/>
      <c r="AN173" s="117"/>
      <c r="AO173" s="117"/>
      <c r="AP173" s="118"/>
      <c r="AQ173" s="58">
        <f>ROUND(ROUND(ROUND((F160+F161*H161+K171*M171)*Z172,0)*(1+AH173),0)*(1+AM154),0)</f>
        <v>4194</v>
      </c>
      <c r="AR173" s="59"/>
    </row>
    <row r="174" spans="1:44" ht="16.5" customHeight="1">
      <c r="A174" s="91">
        <v>11</v>
      </c>
      <c r="B174" s="108" t="s">
        <v>1913</v>
      </c>
      <c r="C174" s="92" t="s">
        <v>1914</v>
      </c>
      <c r="D174" s="324"/>
      <c r="E174" s="322"/>
      <c r="F174" s="47" t="s">
        <v>948</v>
      </c>
      <c r="G174" s="48"/>
      <c r="H174" s="48"/>
      <c r="I174" s="48"/>
      <c r="J174" s="48"/>
      <c r="K174" s="48"/>
      <c r="L174" s="48"/>
      <c r="M174" s="48"/>
      <c r="N174" s="48"/>
      <c r="O174" s="48"/>
      <c r="P174" s="51"/>
      <c r="Q174" s="48"/>
      <c r="R174" s="48"/>
      <c r="S174" s="48"/>
      <c r="T174" s="50"/>
      <c r="U174" s="80"/>
      <c r="V174" s="47"/>
      <c r="W174" s="48"/>
      <c r="X174" s="48"/>
      <c r="Y174" s="48"/>
      <c r="Z174" s="50"/>
      <c r="AA174" s="49"/>
      <c r="AB174" s="80"/>
      <c r="AC174" s="18"/>
      <c r="AD174" s="18"/>
      <c r="AE174" s="18"/>
      <c r="AF174" s="18"/>
      <c r="AG174" s="18"/>
      <c r="AH174" s="8"/>
      <c r="AI174" s="8"/>
      <c r="AJ174" s="48"/>
      <c r="AK174" s="51"/>
      <c r="AL174" s="344" t="s">
        <v>1575</v>
      </c>
      <c r="AM174" s="321"/>
      <c r="AN174" s="321"/>
      <c r="AO174" s="321"/>
      <c r="AP174" s="345"/>
      <c r="AQ174" s="93">
        <f>ROUND(ROUND(K175+K176*M176,0)*(1+AM178),0)</f>
        <v>1199</v>
      </c>
      <c r="AR174" s="46"/>
    </row>
    <row r="175" spans="1:44" ht="16.5" customHeight="1">
      <c r="A175" s="39">
        <v>11</v>
      </c>
      <c r="B175" s="39" t="s">
        <v>1915</v>
      </c>
      <c r="C175" s="41" t="s">
        <v>1916</v>
      </c>
      <c r="D175" s="324"/>
      <c r="E175" s="322"/>
      <c r="F175" s="47" t="s">
        <v>1485</v>
      </c>
      <c r="G175" s="48"/>
      <c r="H175" s="48"/>
      <c r="I175" s="48"/>
      <c r="J175" s="48"/>
      <c r="K175" s="299">
        <f>K55</f>
        <v>584</v>
      </c>
      <c r="L175" s="299"/>
      <c r="M175" s="16" t="s">
        <v>894</v>
      </c>
      <c r="N175" s="16"/>
      <c r="O175" s="48"/>
      <c r="P175" s="51"/>
      <c r="Q175" s="48"/>
      <c r="R175" s="48"/>
      <c r="S175" s="48"/>
      <c r="T175" s="50"/>
      <c r="U175" s="80"/>
      <c r="V175" s="47"/>
      <c r="W175" s="48"/>
      <c r="X175" s="48"/>
      <c r="Y175" s="48"/>
      <c r="Z175" s="50"/>
      <c r="AA175" s="49"/>
      <c r="AB175" s="80"/>
      <c r="AC175" s="52" t="s">
        <v>1279</v>
      </c>
      <c r="AD175" s="52"/>
      <c r="AE175" s="52"/>
      <c r="AF175" s="52"/>
      <c r="AG175" s="52"/>
      <c r="AH175" s="300">
        <f>$AH$7</f>
        <v>0.25</v>
      </c>
      <c r="AI175" s="298"/>
      <c r="AJ175" s="55" t="s">
        <v>1280</v>
      </c>
      <c r="AK175" s="63"/>
      <c r="AL175" s="320"/>
      <c r="AM175" s="337"/>
      <c r="AN175" s="337"/>
      <c r="AO175" s="337"/>
      <c r="AP175" s="345"/>
      <c r="AQ175" s="58">
        <f>ROUND(ROUND((K175+K176*M176)*(1+AH175),0)*(1+AM178),0)</f>
        <v>1499</v>
      </c>
      <c r="AR175" s="59"/>
    </row>
    <row r="176" spans="1:44" ht="16.5" customHeight="1">
      <c r="A176" s="39">
        <v>11</v>
      </c>
      <c r="B176" s="108" t="s">
        <v>1917</v>
      </c>
      <c r="C176" s="41" t="s">
        <v>1918</v>
      </c>
      <c r="D176" s="324"/>
      <c r="E176" s="322"/>
      <c r="F176" s="47"/>
      <c r="G176" s="48"/>
      <c r="H176" s="48"/>
      <c r="I176" s="48"/>
      <c r="J176" s="48"/>
      <c r="K176" s="16">
        <v>5</v>
      </c>
      <c r="L176" s="49" t="s">
        <v>895</v>
      </c>
      <c r="M176" s="299">
        <f>$M$80</f>
        <v>83</v>
      </c>
      <c r="N176" s="299"/>
      <c r="O176" s="48" t="s">
        <v>1278</v>
      </c>
      <c r="P176" s="51"/>
      <c r="Q176" s="48"/>
      <c r="R176" s="48"/>
      <c r="S176" s="48"/>
      <c r="T176" s="50"/>
      <c r="U176" s="80"/>
      <c r="V176" s="60"/>
      <c r="W176" s="36"/>
      <c r="X176" s="36"/>
      <c r="Y176" s="36"/>
      <c r="Z176" s="61"/>
      <c r="AA176" s="66"/>
      <c r="AB176" s="67"/>
      <c r="AC176" s="52" t="s">
        <v>1282</v>
      </c>
      <c r="AD176" s="52"/>
      <c r="AE176" s="52"/>
      <c r="AF176" s="52"/>
      <c r="AG176" s="52"/>
      <c r="AH176" s="300">
        <f>$AH$8</f>
        <v>0.5</v>
      </c>
      <c r="AI176" s="298"/>
      <c r="AJ176" s="55" t="s">
        <v>938</v>
      </c>
      <c r="AK176" s="63"/>
      <c r="AL176" s="110"/>
      <c r="AM176" s="111"/>
      <c r="AN176" s="111"/>
      <c r="AO176" s="111"/>
      <c r="AP176" s="112"/>
      <c r="AQ176" s="58">
        <f>ROUND(ROUND((K175+K176*M176)*(1+AH176),0)*(1+AM178),0)</f>
        <v>1799</v>
      </c>
      <c r="AR176" s="59"/>
    </row>
    <row r="177" spans="1:44" ht="16.5" customHeight="1">
      <c r="A177" s="39">
        <v>11</v>
      </c>
      <c r="B177" s="39" t="s">
        <v>1919</v>
      </c>
      <c r="C177" s="41" t="s">
        <v>1920</v>
      </c>
      <c r="D177" s="324"/>
      <c r="E177" s="322"/>
      <c r="F177" s="47"/>
      <c r="G177" s="48"/>
      <c r="H177" s="48"/>
      <c r="I177" s="48"/>
      <c r="J177" s="48"/>
      <c r="K177" s="48"/>
      <c r="L177" s="48"/>
      <c r="M177" s="48"/>
      <c r="N177" s="48"/>
      <c r="O177" s="48"/>
      <c r="P177" s="51"/>
      <c r="Q177" s="48"/>
      <c r="R177" s="48"/>
      <c r="S177" s="48"/>
      <c r="T177" s="50"/>
      <c r="U177" s="80"/>
      <c r="V177" s="47" t="s">
        <v>1284</v>
      </c>
      <c r="W177" s="48"/>
      <c r="X177" s="48"/>
      <c r="Y177" s="48"/>
      <c r="Z177" s="50"/>
      <c r="AA177" s="49"/>
      <c r="AB177" s="80"/>
      <c r="AC177" s="18"/>
      <c r="AD177" s="18"/>
      <c r="AE177" s="18"/>
      <c r="AF177" s="18"/>
      <c r="AG177" s="18"/>
      <c r="AH177" s="8"/>
      <c r="AI177" s="8"/>
      <c r="AJ177" s="26"/>
      <c r="AK177" s="44"/>
      <c r="AL177" s="47"/>
      <c r="AM177" s="48"/>
      <c r="AN177" s="48"/>
      <c r="AO177" s="48"/>
      <c r="AP177" s="51"/>
      <c r="AQ177" s="58">
        <f>ROUND(ROUND((K175+K176*M176)*Z178,0)*(1+AM178),0)</f>
        <v>2398</v>
      </c>
      <c r="AR177" s="59"/>
    </row>
    <row r="178" spans="1:44" ht="16.5" customHeight="1">
      <c r="A178" s="39">
        <v>11</v>
      </c>
      <c r="B178" s="108" t="s">
        <v>1921</v>
      </c>
      <c r="C178" s="41" t="s">
        <v>1922</v>
      </c>
      <c r="D178" s="324"/>
      <c r="E178" s="322"/>
      <c r="F178" s="47"/>
      <c r="G178" s="48"/>
      <c r="H178" s="48"/>
      <c r="I178" s="48"/>
      <c r="J178" s="48"/>
      <c r="K178" s="48"/>
      <c r="L178" s="48"/>
      <c r="M178" s="48"/>
      <c r="N178" s="48"/>
      <c r="O178" s="48"/>
      <c r="P178" s="51"/>
      <c r="Q178" s="48"/>
      <c r="R178" s="48"/>
      <c r="S178" s="48"/>
      <c r="T178" s="50"/>
      <c r="U178" s="80"/>
      <c r="V178" s="47"/>
      <c r="W178" s="48"/>
      <c r="X178" s="30"/>
      <c r="Y178" s="50" t="s">
        <v>893</v>
      </c>
      <c r="Z178" s="313">
        <f>$Z$10</f>
        <v>2</v>
      </c>
      <c r="AA178" s="299"/>
      <c r="AB178" s="65"/>
      <c r="AC178" s="52" t="s">
        <v>1279</v>
      </c>
      <c r="AD178" s="52"/>
      <c r="AE178" s="52"/>
      <c r="AF178" s="52"/>
      <c r="AG178" s="52"/>
      <c r="AH178" s="300">
        <f>$AH$7</f>
        <v>0.25</v>
      </c>
      <c r="AI178" s="298"/>
      <c r="AJ178" s="55" t="s">
        <v>756</v>
      </c>
      <c r="AK178" s="63"/>
      <c r="AL178" s="110"/>
      <c r="AM178" s="313">
        <f>$AM$10</f>
        <v>0.2</v>
      </c>
      <c r="AN178" s="313"/>
      <c r="AO178" s="111" t="s">
        <v>756</v>
      </c>
      <c r="AP178" s="112"/>
      <c r="AQ178" s="58">
        <f>ROUND(ROUND(ROUND((K175+K176*M176)*Z178,0)*(1+AH178),0)*(1+AM178),0)</f>
        <v>2998</v>
      </c>
      <c r="AR178" s="59"/>
    </row>
    <row r="179" spans="1:44" ht="16.5" customHeight="1">
      <c r="A179" s="39">
        <v>11</v>
      </c>
      <c r="B179" s="39" t="s">
        <v>1923</v>
      </c>
      <c r="C179" s="41" t="s">
        <v>1924</v>
      </c>
      <c r="D179" s="324"/>
      <c r="E179" s="322"/>
      <c r="F179" s="47"/>
      <c r="G179" s="48"/>
      <c r="H179" s="48"/>
      <c r="I179" s="48"/>
      <c r="J179" s="48"/>
      <c r="K179" s="48"/>
      <c r="L179" s="48"/>
      <c r="M179" s="48"/>
      <c r="N179" s="48"/>
      <c r="O179" s="48"/>
      <c r="P179" s="51"/>
      <c r="Q179" s="36"/>
      <c r="R179" s="36"/>
      <c r="S179" s="36"/>
      <c r="T179" s="61"/>
      <c r="U179" s="67"/>
      <c r="V179" s="60"/>
      <c r="W179" s="36"/>
      <c r="X179" s="36"/>
      <c r="Y179" s="36"/>
      <c r="Z179" s="61"/>
      <c r="AA179" s="66"/>
      <c r="AB179" s="67"/>
      <c r="AC179" s="52" t="s">
        <v>1282</v>
      </c>
      <c r="AD179" s="52"/>
      <c r="AE179" s="52"/>
      <c r="AF179" s="52"/>
      <c r="AG179" s="52"/>
      <c r="AH179" s="300">
        <f>$AH$8</f>
        <v>0.5</v>
      </c>
      <c r="AI179" s="298"/>
      <c r="AJ179" s="55" t="s">
        <v>938</v>
      </c>
      <c r="AK179" s="63"/>
      <c r="AL179" s="110"/>
      <c r="AM179" s="111"/>
      <c r="AN179" s="111"/>
      <c r="AO179" s="111"/>
      <c r="AP179" s="112"/>
      <c r="AQ179" s="58">
        <f>ROUND(ROUND(ROUND((K175+K176*M176)*Z178,0)*(1+AH179),0)*(1+AM178),0)</f>
        <v>3596</v>
      </c>
      <c r="AR179" s="59"/>
    </row>
    <row r="180" spans="1:44" ht="16.5" customHeight="1">
      <c r="A180" s="39">
        <v>11</v>
      </c>
      <c r="B180" s="108" t="s">
        <v>1925</v>
      </c>
      <c r="C180" s="41" t="s">
        <v>1926</v>
      </c>
      <c r="D180" s="48"/>
      <c r="E180" s="84"/>
      <c r="F180" s="316" t="s">
        <v>1491</v>
      </c>
      <c r="G180" s="317"/>
      <c r="H180" s="317"/>
      <c r="I180" s="317"/>
      <c r="J180" s="42" t="s">
        <v>1449</v>
      </c>
      <c r="K180" s="26"/>
      <c r="L180" s="26"/>
      <c r="M180" s="26"/>
      <c r="N180" s="26"/>
      <c r="O180" s="26"/>
      <c r="P180" s="44"/>
      <c r="Q180" s="48"/>
      <c r="R180" s="48"/>
      <c r="S180" s="48"/>
      <c r="T180" s="50"/>
      <c r="U180" s="80"/>
      <c r="V180" s="42"/>
      <c r="W180" s="26"/>
      <c r="X180" s="26"/>
      <c r="Y180" s="26"/>
      <c r="Z180" s="43"/>
      <c r="AA180" s="78"/>
      <c r="AB180" s="79"/>
      <c r="AC180" s="18"/>
      <c r="AD180" s="18"/>
      <c r="AE180" s="18"/>
      <c r="AF180" s="18"/>
      <c r="AG180" s="18"/>
      <c r="AH180" s="8"/>
      <c r="AI180" s="8"/>
      <c r="AJ180" s="26"/>
      <c r="AK180" s="44"/>
      <c r="AL180" s="47"/>
      <c r="AM180" s="48"/>
      <c r="AN180" s="48"/>
      <c r="AO180" s="48"/>
      <c r="AP180" s="51"/>
      <c r="AQ180" s="58">
        <f>ROUND(ROUND(F184+F185*H185+K183*M183,0)*(1+AM178),0)</f>
        <v>1298</v>
      </c>
      <c r="AR180" s="59"/>
    </row>
    <row r="181" spans="1:44" ht="16.5" customHeight="1">
      <c r="A181" s="39">
        <v>11</v>
      </c>
      <c r="B181" s="39" t="s">
        <v>1927</v>
      </c>
      <c r="C181" s="41" t="s">
        <v>1928</v>
      </c>
      <c r="D181" s="48"/>
      <c r="E181" s="84"/>
      <c r="F181" s="318"/>
      <c r="G181" s="319"/>
      <c r="H181" s="319"/>
      <c r="I181" s="319"/>
      <c r="J181" s="47" t="s">
        <v>1471</v>
      </c>
      <c r="K181" s="48"/>
      <c r="L181" s="48"/>
      <c r="M181" s="48"/>
      <c r="N181" s="48"/>
      <c r="O181" s="48"/>
      <c r="P181" s="51"/>
      <c r="Q181" s="48"/>
      <c r="R181" s="48"/>
      <c r="S181" s="48"/>
      <c r="T181" s="50"/>
      <c r="U181" s="80"/>
      <c r="V181" s="47"/>
      <c r="W181" s="48"/>
      <c r="X181" s="48"/>
      <c r="Y181" s="48"/>
      <c r="Z181" s="50"/>
      <c r="AA181" s="49"/>
      <c r="AB181" s="80"/>
      <c r="AC181" s="52" t="s">
        <v>1279</v>
      </c>
      <c r="AD181" s="52"/>
      <c r="AE181" s="52"/>
      <c r="AF181" s="52"/>
      <c r="AG181" s="52"/>
      <c r="AH181" s="300">
        <f>$AH$7</f>
        <v>0.25</v>
      </c>
      <c r="AI181" s="298"/>
      <c r="AJ181" s="55" t="s">
        <v>1280</v>
      </c>
      <c r="AK181" s="63"/>
      <c r="AL181" s="110"/>
      <c r="AM181" s="111"/>
      <c r="AN181" s="111"/>
      <c r="AO181" s="111"/>
      <c r="AP181" s="112"/>
      <c r="AQ181" s="58">
        <f>ROUND(ROUND((F184+F185*H185+K183*M183)*(1+AH181),0)*(1+AM178),0)</f>
        <v>1624</v>
      </c>
      <c r="AR181" s="59"/>
    </row>
    <row r="182" spans="1:44" ht="16.5" customHeight="1">
      <c r="A182" s="39">
        <v>11</v>
      </c>
      <c r="B182" s="108" t="s">
        <v>1929</v>
      </c>
      <c r="C182" s="41" t="s">
        <v>1930</v>
      </c>
      <c r="D182" s="48"/>
      <c r="E182" s="84"/>
      <c r="F182" s="318"/>
      <c r="G182" s="319"/>
      <c r="H182" s="319"/>
      <c r="I182" s="319"/>
      <c r="J182" s="47"/>
      <c r="K182" s="48"/>
      <c r="L182" s="48"/>
      <c r="M182" s="48"/>
      <c r="N182" s="48"/>
      <c r="O182" s="48"/>
      <c r="P182" s="51"/>
      <c r="Q182" s="48"/>
      <c r="R182" s="48"/>
      <c r="S182" s="48"/>
      <c r="T182" s="50"/>
      <c r="U182" s="80"/>
      <c r="V182" s="60"/>
      <c r="W182" s="36"/>
      <c r="X182" s="36"/>
      <c r="Y182" s="36"/>
      <c r="Z182" s="61"/>
      <c r="AA182" s="66"/>
      <c r="AB182" s="67"/>
      <c r="AC182" s="52" t="s">
        <v>1282</v>
      </c>
      <c r="AD182" s="52"/>
      <c r="AE182" s="52"/>
      <c r="AF182" s="52"/>
      <c r="AG182" s="52"/>
      <c r="AH182" s="300">
        <f>$AH$8</f>
        <v>0.5</v>
      </c>
      <c r="AI182" s="298"/>
      <c r="AJ182" s="55" t="s">
        <v>938</v>
      </c>
      <c r="AK182" s="63"/>
      <c r="AL182" s="110"/>
      <c r="AM182" s="111"/>
      <c r="AN182" s="111"/>
      <c r="AO182" s="111"/>
      <c r="AP182" s="112"/>
      <c r="AQ182" s="58">
        <f>ROUND(ROUND((F184+F185*H185+K183*M183)*(1+AH182),0)*(1+AM178),0)</f>
        <v>1948</v>
      </c>
      <c r="AR182" s="59"/>
    </row>
    <row r="183" spans="1:44" ht="16.5" customHeight="1">
      <c r="A183" s="39">
        <v>11</v>
      </c>
      <c r="B183" s="39" t="s">
        <v>1931</v>
      </c>
      <c r="C183" s="41" t="s">
        <v>1932</v>
      </c>
      <c r="D183" s="48"/>
      <c r="E183" s="84"/>
      <c r="F183" s="320"/>
      <c r="G183" s="321"/>
      <c r="H183" s="321"/>
      <c r="I183" s="321"/>
      <c r="J183" s="85" t="s">
        <v>896</v>
      </c>
      <c r="K183" s="16">
        <v>1</v>
      </c>
      <c r="L183" s="16" t="s">
        <v>893</v>
      </c>
      <c r="M183" s="299">
        <f>$M$15</f>
        <v>83</v>
      </c>
      <c r="N183" s="299"/>
      <c r="O183" s="48" t="s">
        <v>1278</v>
      </c>
      <c r="P183" s="51"/>
      <c r="Q183" s="48"/>
      <c r="R183" s="48"/>
      <c r="S183" s="48"/>
      <c r="T183" s="50"/>
      <c r="U183" s="80"/>
      <c r="V183" s="47" t="s">
        <v>1284</v>
      </c>
      <c r="W183" s="48"/>
      <c r="X183" s="48"/>
      <c r="Y183" s="48"/>
      <c r="Z183" s="50"/>
      <c r="AA183" s="49"/>
      <c r="AB183" s="80"/>
      <c r="AC183" s="18"/>
      <c r="AD183" s="18"/>
      <c r="AE183" s="18"/>
      <c r="AF183" s="18"/>
      <c r="AG183" s="18"/>
      <c r="AH183" s="8"/>
      <c r="AI183" s="8"/>
      <c r="AJ183" s="26"/>
      <c r="AK183" s="44"/>
      <c r="AL183" s="47"/>
      <c r="AM183" s="48"/>
      <c r="AN183" s="48"/>
      <c r="AO183" s="48"/>
      <c r="AP183" s="51"/>
      <c r="AQ183" s="58">
        <f>ROUND(ROUND((F184+F185*H185+K183*M183)*Z184,0)*(1+AM178),0)</f>
        <v>2597</v>
      </c>
      <c r="AR183" s="59"/>
    </row>
    <row r="184" spans="1:44" ht="16.5" customHeight="1">
      <c r="A184" s="39">
        <v>11</v>
      </c>
      <c r="B184" s="108" t="s">
        <v>1933</v>
      </c>
      <c r="C184" s="41" t="s">
        <v>1934</v>
      </c>
      <c r="D184" s="48"/>
      <c r="E184" s="84"/>
      <c r="F184" s="309">
        <f>K175</f>
        <v>584</v>
      </c>
      <c r="G184" s="310"/>
      <c r="H184" s="16" t="s">
        <v>896</v>
      </c>
      <c r="I184" s="16"/>
      <c r="J184" s="47"/>
      <c r="K184" s="48"/>
      <c r="L184" s="48"/>
      <c r="M184" s="48"/>
      <c r="N184" s="48"/>
      <c r="O184" s="48"/>
      <c r="P184" s="51"/>
      <c r="Q184" s="48"/>
      <c r="R184" s="48"/>
      <c r="S184" s="48"/>
      <c r="T184" s="50"/>
      <c r="U184" s="80"/>
      <c r="V184" s="47"/>
      <c r="W184" s="48"/>
      <c r="X184" s="30"/>
      <c r="Y184" s="50" t="s">
        <v>893</v>
      </c>
      <c r="Z184" s="313">
        <f>$Z$10</f>
        <v>2</v>
      </c>
      <c r="AA184" s="299"/>
      <c r="AB184" s="65"/>
      <c r="AC184" s="52" t="s">
        <v>1279</v>
      </c>
      <c r="AD184" s="52"/>
      <c r="AE184" s="52"/>
      <c r="AF184" s="52"/>
      <c r="AG184" s="52"/>
      <c r="AH184" s="300">
        <f>$AH$7</f>
        <v>0.25</v>
      </c>
      <c r="AI184" s="298"/>
      <c r="AJ184" s="55" t="s">
        <v>756</v>
      </c>
      <c r="AK184" s="63"/>
      <c r="AL184" s="110"/>
      <c r="AM184" s="111"/>
      <c r="AN184" s="111"/>
      <c r="AO184" s="111"/>
      <c r="AP184" s="112"/>
      <c r="AQ184" s="58">
        <f>ROUND(ROUND(ROUND((F184+F185*H185+K183*M183)*Z184,0)*(1+AH184),0)*(1+AM178),0)</f>
        <v>3246</v>
      </c>
      <c r="AR184" s="59"/>
    </row>
    <row r="185" spans="1:44" ht="16.5" customHeight="1">
      <c r="A185" s="39">
        <v>11</v>
      </c>
      <c r="B185" s="39" t="s">
        <v>1935</v>
      </c>
      <c r="C185" s="41" t="s">
        <v>1936</v>
      </c>
      <c r="D185" s="48"/>
      <c r="E185" s="84"/>
      <c r="F185" s="90">
        <f>K176</f>
        <v>5</v>
      </c>
      <c r="G185" s="49" t="s">
        <v>893</v>
      </c>
      <c r="H185" s="299">
        <f>M176</f>
        <v>83</v>
      </c>
      <c r="I185" s="299"/>
      <c r="J185" s="47"/>
      <c r="K185" s="70"/>
      <c r="L185" s="98"/>
      <c r="M185" s="98"/>
      <c r="N185" s="98"/>
      <c r="O185" s="98"/>
      <c r="P185" s="99"/>
      <c r="Q185" s="36"/>
      <c r="R185" s="36"/>
      <c r="S185" s="36"/>
      <c r="T185" s="61"/>
      <c r="U185" s="67"/>
      <c r="V185" s="60"/>
      <c r="W185" s="36"/>
      <c r="X185" s="36"/>
      <c r="Y185" s="36"/>
      <c r="Z185" s="61"/>
      <c r="AA185" s="66"/>
      <c r="AB185" s="67"/>
      <c r="AC185" s="52" t="s">
        <v>1282</v>
      </c>
      <c r="AD185" s="52"/>
      <c r="AE185" s="52"/>
      <c r="AF185" s="52"/>
      <c r="AG185" s="52"/>
      <c r="AH185" s="300">
        <f>$AH$8</f>
        <v>0.5</v>
      </c>
      <c r="AI185" s="298"/>
      <c r="AJ185" s="55" t="s">
        <v>938</v>
      </c>
      <c r="AK185" s="63"/>
      <c r="AL185" s="110"/>
      <c r="AM185" s="111"/>
      <c r="AN185" s="111"/>
      <c r="AO185" s="111"/>
      <c r="AP185" s="112"/>
      <c r="AQ185" s="58">
        <f>ROUND(ROUND(ROUND((F184+F185*H185+K183*M183)*Z184,0)*(1+AH185),0)*(1+AM178),0)</f>
        <v>3895</v>
      </c>
      <c r="AR185" s="59"/>
    </row>
    <row r="186" spans="1:44" ht="16.5" customHeight="1">
      <c r="A186" s="39">
        <v>11</v>
      </c>
      <c r="B186" s="108" t="s">
        <v>1937</v>
      </c>
      <c r="C186" s="41" t="s">
        <v>1938</v>
      </c>
      <c r="D186" s="47"/>
      <c r="E186" s="84"/>
      <c r="F186" s="48"/>
      <c r="G186" s="48"/>
      <c r="H186" s="48"/>
      <c r="I186" s="50" t="s">
        <v>1278</v>
      </c>
      <c r="J186" s="42" t="s">
        <v>1477</v>
      </c>
      <c r="K186" s="26"/>
      <c r="L186" s="26"/>
      <c r="M186" s="26"/>
      <c r="N186" s="26"/>
      <c r="O186" s="26"/>
      <c r="P186" s="44"/>
      <c r="Q186" s="26"/>
      <c r="R186" s="26"/>
      <c r="S186" s="26"/>
      <c r="T186" s="43"/>
      <c r="U186" s="79"/>
      <c r="V186" s="42"/>
      <c r="W186" s="26"/>
      <c r="X186" s="26"/>
      <c r="Y186" s="26"/>
      <c r="Z186" s="43"/>
      <c r="AA186" s="78"/>
      <c r="AB186" s="79"/>
      <c r="AC186" s="26"/>
      <c r="AD186" s="26"/>
      <c r="AE186" s="26"/>
      <c r="AF186" s="26"/>
      <c r="AG186" s="26"/>
      <c r="AH186" s="27"/>
      <c r="AI186" s="27"/>
      <c r="AJ186" s="26"/>
      <c r="AK186" s="44"/>
      <c r="AL186" s="47"/>
      <c r="AM186" s="48"/>
      <c r="AN186" s="48"/>
      <c r="AO186" s="48"/>
      <c r="AP186" s="51"/>
      <c r="AQ186" s="58">
        <f>ROUND(ROUND(F184+F185*H185+K189*M189,0)*(1+AM178),0)</f>
        <v>1398</v>
      </c>
      <c r="AR186" s="59"/>
    </row>
    <row r="187" spans="1:44" ht="16.5" customHeight="1">
      <c r="A187" s="39">
        <v>11</v>
      </c>
      <c r="B187" s="39" t="s">
        <v>1939</v>
      </c>
      <c r="C187" s="41" t="s">
        <v>1940</v>
      </c>
      <c r="D187" s="18"/>
      <c r="E187" s="84"/>
      <c r="F187" s="48"/>
      <c r="G187" s="48"/>
      <c r="H187" s="48"/>
      <c r="I187" s="48"/>
      <c r="J187" s="47" t="s">
        <v>1499</v>
      </c>
      <c r="K187" s="48"/>
      <c r="L187" s="48"/>
      <c r="M187" s="48"/>
      <c r="N187" s="48"/>
      <c r="O187" s="48"/>
      <c r="P187" s="51"/>
      <c r="Q187" s="48"/>
      <c r="R187" s="48"/>
      <c r="S187" s="48"/>
      <c r="T187" s="50"/>
      <c r="U187" s="80"/>
      <c r="V187" s="47"/>
      <c r="W187" s="48"/>
      <c r="X187" s="48"/>
      <c r="Y187" s="48"/>
      <c r="Z187" s="50"/>
      <c r="AA187" s="49"/>
      <c r="AB187" s="80"/>
      <c r="AC187" s="52" t="s">
        <v>1279</v>
      </c>
      <c r="AD187" s="52"/>
      <c r="AE187" s="52"/>
      <c r="AF187" s="52"/>
      <c r="AG187" s="52"/>
      <c r="AH187" s="300">
        <f>$AH$7</f>
        <v>0.25</v>
      </c>
      <c r="AI187" s="298"/>
      <c r="AJ187" s="55" t="s">
        <v>1280</v>
      </c>
      <c r="AK187" s="63"/>
      <c r="AL187" s="110"/>
      <c r="AM187" s="111"/>
      <c r="AN187" s="111"/>
      <c r="AO187" s="111"/>
      <c r="AP187" s="112"/>
      <c r="AQ187" s="58">
        <f>ROUND(ROUND((F184+F185*H185+K189*M189)*(1+AH187),0)*(1+AM178),0)</f>
        <v>1747</v>
      </c>
      <c r="AR187" s="59"/>
    </row>
    <row r="188" spans="1:44" ht="16.5" customHeight="1">
      <c r="A188" s="39">
        <v>11</v>
      </c>
      <c r="B188" s="108" t="s">
        <v>1941</v>
      </c>
      <c r="C188" s="41" t="s">
        <v>1942</v>
      </c>
      <c r="D188" s="18"/>
      <c r="E188" s="84"/>
      <c r="F188" s="48"/>
      <c r="G188" s="48"/>
      <c r="H188" s="48"/>
      <c r="I188" s="48"/>
      <c r="J188" s="47"/>
      <c r="K188" s="48"/>
      <c r="L188" s="48"/>
      <c r="M188" s="48"/>
      <c r="N188" s="48"/>
      <c r="O188" s="48"/>
      <c r="P188" s="51"/>
      <c r="Q188" s="48"/>
      <c r="R188" s="48"/>
      <c r="S188" s="48"/>
      <c r="T188" s="50"/>
      <c r="U188" s="80"/>
      <c r="V188" s="60"/>
      <c r="W188" s="36"/>
      <c r="X188" s="36"/>
      <c r="Y188" s="36"/>
      <c r="Z188" s="61"/>
      <c r="AA188" s="66"/>
      <c r="AB188" s="67"/>
      <c r="AC188" s="52" t="s">
        <v>1282</v>
      </c>
      <c r="AD188" s="52"/>
      <c r="AE188" s="52"/>
      <c r="AF188" s="52"/>
      <c r="AG188" s="52"/>
      <c r="AH188" s="300">
        <f>$AH$8</f>
        <v>0.5</v>
      </c>
      <c r="AI188" s="298"/>
      <c r="AJ188" s="55" t="s">
        <v>938</v>
      </c>
      <c r="AK188" s="63"/>
      <c r="AL188" s="110"/>
      <c r="AM188" s="111"/>
      <c r="AN188" s="111"/>
      <c r="AO188" s="111"/>
      <c r="AP188" s="112"/>
      <c r="AQ188" s="58">
        <f>ROUND(ROUND((F184+F185*H185+K189*M189)*(1+AH188),0)*(1+AM178),0)</f>
        <v>2098</v>
      </c>
      <c r="AR188" s="59"/>
    </row>
    <row r="189" spans="1:44" ht="16.5" customHeight="1">
      <c r="A189" s="39">
        <v>11</v>
      </c>
      <c r="B189" s="39" t="s">
        <v>1943</v>
      </c>
      <c r="C189" s="41" t="s">
        <v>1944</v>
      </c>
      <c r="D189" s="18"/>
      <c r="E189" s="84"/>
      <c r="F189" s="48"/>
      <c r="G189" s="48"/>
      <c r="H189" s="48"/>
      <c r="I189" s="48"/>
      <c r="J189" s="85" t="s">
        <v>896</v>
      </c>
      <c r="K189" s="16">
        <v>2</v>
      </c>
      <c r="L189" s="16" t="s">
        <v>893</v>
      </c>
      <c r="M189" s="299">
        <f>$M$15</f>
        <v>83</v>
      </c>
      <c r="N189" s="299"/>
      <c r="O189" s="48" t="s">
        <v>1278</v>
      </c>
      <c r="P189" s="51"/>
      <c r="Q189" s="48"/>
      <c r="R189" s="48"/>
      <c r="S189" s="48"/>
      <c r="T189" s="50"/>
      <c r="U189" s="80"/>
      <c r="V189" s="47" t="s">
        <v>1284</v>
      </c>
      <c r="W189" s="48"/>
      <c r="X189" s="48"/>
      <c r="Y189" s="48"/>
      <c r="Z189" s="50"/>
      <c r="AA189" s="49"/>
      <c r="AB189" s="80"/>
      <c r="AC189" s="48"/>
      <c r="AD189" s="48"/>
      <c r="AE189" s="48"/>
      <c r="AF189" s="48"/>
      <c r="AG189" s="48"/>
      <c r="AH189" s="8"/>
      <c r="AI189" s="8"/>
      <c r="AJ189" s="26"/>
      <c r="AK189" s="44"/>
      <c r="AL189" s="47"/>
      <c r="AM189" s="48"/>
      <c r="AN189" s="48"/>
      <c r="AO189" s="48"/>
      <c r="AP189" s="51"/>
      <c r="AQ189" s="58">
        <f>ROUND(ROUND((F184+F185*H185+K189*M189)*Z190,0)*(1+AM178),0)</f>
        <v>2796</v>
      </c>
      <c r="AR189" s="59"/>
    </row>
    <row r="190" spans="1:44" ht="16.5" customHeight="1">
      <c r="A190" s="39">
        <v>11</v>
      </c>
      <c r="B190" s="108" t="s">
        <v>1945</v>
      </c>
      <c r="C190" s="41" t="s">
        <v>1946</v>
      </c>
      <c r="D190" s="18"/>
      <c r="E190" s="84"/>
      <c r="F190" s="48"/>
      <c r="G190" s="48"/>
      <c r="H190" s="48"/>
      <c r="I190" s="48"/>
      <c r="J190" s="47"/>
      <c r="K190" s="48"/>
      <c r="L190" s="48"/>
      <c r="M190" s="70"/>
      <c r="N190" s="70"/>
      <c r="O190" s="48"/>
      <c r="P190" s="51"/>
      <c r="Q190" s="48"/>
      <c r="R190" s="48"/>
      <c r="S190" s="48"/>
      <c r="T190" s="50"/>
      <c r="U190" s="80"/>
      <c r="V190" s="47"/>
      <c r="W190" s="48"/>
      <c r="X190" s="30"/>
      <c r="Y190" s="50" t="s">
        <v>893</v>
      </c>
      <c r="Z190" s="313">
        <f>$Z$10</f>
        <v>2</v>
      </c>
      <c r="AA190" s="299"/>
      <c r="AB190" s="65"/>
      <c r="AC190" s="52" t="s">
        <v>1279</v>
      </c>
      <c r="AD190" s="52"/>
      <c r="AE190" s="52"/>
      <c r="AF190" s="52"/>
      <c r="AG190" s="52"/>
      <c r="AH190" s="300">
        <f>$AH$7</f>
        <v>0.25</v>
      </c>
      <c r="AI190" s="298"/>
      <c r="AJ190" s="55" t="s">
        <v>756</v>
      </c>
      <c r="AK190" s="63"/>
      <c r="AL190" s="110"/>
      <c r="AM190" s="111"/>
      <c r="AN190" s="111"/>
      <c r="AO190" s="111"/>
      <c r="AP190" s="112"/>
      <c r="AQ190" s="58">
        <f>ROUND(ROUND(ROUND((F184+F185*H185+K189*M189)*Z190,0)*(1+AH190),0)*(1+AM178),0)</f>
        <v>3496</v>
      </c>
      <c r="AR190" s="59"/>
    </row>
    <row r="191" spans="1:44" ht="16.5" customHeight="1">
      <c r="A191" s="39">
        <v>11</v>
      </c>
      <c r="B191" s="39" t="s">
        <v>1947</v>
      </c>
      <c r="C191" s="41" t="s">
        <v>1948</v>
      </c>
      <c r="D191" s="18"/>
      <c r="E191" s="84"/>
      <c r="F191" s="48"/>
      <c r="G191" s="48"/>
      <c r="H191" s="48"/>
      <c r="I191" s="48"/>
      <c r="J191" s="47"/>
      <c r="K191" s="48"/>
      <c r="L191" s="48"/>
      <c r="M191" s="48"/>
      <c r="N191" s="48"/>
      <c r="O191" s="48"/>
      <c r="P191" s="51"/>
      <c r="Q191" s="36"/>
      <c r="R191" s="36"/>
      <c r="S191" s="36"/>
      <c r="T191" s="61"/>
      <c r="U191" s="67"/>
      <c r="V191" s="60"/>
      <c r="W191" s="36"/>
      <c r="X191" s="36"/>
      <c r="Y191" s="36"/>
      <c r="Z191" s="61"/>
      <c r="AA191" s="66"/>
      <c r="AB191" s="67"/>
      <c r="AC191" s="52" t="s">
        <v>1282</v>
      </c>
      <c r="AD191" s="52"/>
      <c r="AE191" s="52"/>
      <c r="AF191" s="52"/>
      <c r="AG191" s="52"/>
      <c r="AH191" s="300">
        <f>$AH$8</f>
        <v>0.5</v>
      </c>
      <c r="AI191" s="298"/>
      <c r="AJ191" s="55" t="s">
        <v>938</v>
      </c>
      <c r="AK191" s="63"/>
      <c r="AL191" s="110"/>
      <c r="AM191" s="111"/>
      <c r="AN191" s="111"/>
      <c r="AO191" s="111"/>
      <c r="AP191" s="112"/>
      <c r="AQ191" s="58">
        <f>ROUND(ROUND(ROUND((F184+F185*H185+K189*M189)*Z190,0)*(1+AH191),0)*(1+AM178),0)</f>
        <v>4194</v>
      </c>
      <c r="AR191" s="59"/>
    </row>
    <row r="192" spans="1:44" ht="16.5" customHeight="1">
      <c r="A192" s="39">
        <v>11</v>
      </c>
      <c r="B192" s="108" t="s">
        <v>1949</v>
      </c>
      <c r="C192" s="41" t="s">
        <v>1950</v>
      </c>
      <c r="D192" s="18"/>
      <c r="E192" s="84"/>
      <c r="F192" s="48"/>
      <c r="G192" s="48"/>
      <c r="H192" s="48"/>
      <c r="I192" s="48"/>
      <c r="J192" s="42" t="s">
        <v>1505</v>
      </c>
      <c r="K192" s="26"/>
      <c r="L192" s="26"/>
      <c r="M192" s="26"/>
      <c r="N192" s="26"/>
      <c r="O192" s="26"/>
      <c r="P192" s="44"/>
      <c r="Q192" s="48"/>
      <c r="R192" s="48"/>
      <c r="S192" s="48"/>
      <c r="T192" s="50"/>
      <c r="U192" s="80"/>
      <c r="V192" s="42"/>
      <c r="W192" s="26"/>
      <c r="X192" s="26"/>
      <c r="Y192" s="26"/>
      <c r="Z192" s="43"/>
      <c r="AA192" s="78"/>
      <c r="AB192" s="79"/>
      <c r="AC192" s="18"/>
      <c r="AD192" s="18"/>
      <c r="AE192" s="18"/>
      <c r="AF192" s="18"/>
      <c r="AG192" s="18"/>
      <c r="AH192" s="8"/>
      <c r="AI192" s="8"/>
      <c r="AJ192" s="26"/>
      <c r="AK192" s="44"/>
      <c r="AL192" s="47"/>
      <c r="AM192" s="48"/>
      <c r="AN192" s="48"/>
      <c r="AO192" s="48"/>
      <c r="AP192" s="51"/>
      <c r="AQ192" s="58">
        <f>ROUND(ROUND(F184+F185*H185+K195*M195,0)*(1+AM178),0)</f>
        <v>1498</v>
      </c>
      <c r="AR192" s="59"/>
    </row>
    <row r="193" spans="1:44" ht="16.5" customHeight="1">
      <c r="A193" s="39">
        <v>11</v>
      </c>
      <c r="B193" s="39" t="s">
        <v>1951</v>
      </c>
      <c r="C193" s="41" t="s">
        <v>1952</v>
      </c>
      <c r="D193" s="18"/>
      <c r="E193" s="84"/>
      <c r="F193" s="48"/>
      <c r="G193" s="48"/>
      <c r="H193" s="48"/>
      <c r="I193" s="48"/>
      <c r="J193" s="47"/>
      <c r="K193" s="48"/>
      <c r="L193" s="48"/>
      <c r="M193" s="48"/>
      <c r="N193" s="48"/>
      <c r="O193" s="48"/>
      <c r="P193" s="51"/>
      <c r="Q193" s="48"/>
      <c r="R193" s="48"/>
      <c r="S193" s="48"/>
      <c r="T193" s="50"/>
      <c r="U193" s="80"/>
      <c r="V193" s="47"/>
      <c r="W193" s="48"/>
      <c r="X193" s="48"/>
      <c r="Y193" s="48"/>
      <c r="Z193" s="50"/>
      <c r="AA193" s="49"/>
      <c r="AB193" s="80"/>
      <c r="AC193" s="52" t="s">
        <v>1279</v>
      </c>
      <c r="AD193" s="52"/>
      <c r="AE193" s="52"/>
      <c r="AF193" s="52"/>
      <c r="AG193" s="52"/>
      <c r="AH193" s="300">
        <f>$AH$7</f>
        <v>0.25</v>
      </c>
      <c r="AI193" s="298"/>
      <c r="AJ193" s="55" t="s">
        <v>1280</v>
      </c>
      <c r="AK193" s="63"/>
      <c r="AL193" s="110"/>
      <c r="AM193" s="111"/>
      <c r="AN193" s="111"/>
      <c r="AO193" s="111"/>
      <c r="AP193" s="112"/>
      <c r="AQ193" s="58">
        <f>ROUND(ROUND((F184+F185*H185+K195*M195)*(1+AH193),0)*(1+AM178),0)</f>
        <v>1872</v>
      </c>
      <c r="AR193" s="59"/>
    </row>
    <row r="194" spans="1:44" ht="16.5" customHeight="1">
      <c r="A194" s="39">
        <v>11</v>
      </c>
      <c r="B194" s="108" t="s">
        <v>1953</v>
      </c>
      <c r="C194" s="41" t="s">
        <v>1954</v>
      </c>
      <c r="D194" s="18"/>
      <c r="E194" s="84"/>
      <c r="F194" s="48"/>
      <c r="G194" s="48"/>
      <c r="H194" s="48"/>
      <c r="I194" s="48"/>
      <c r="J194" s="47"/>
      <c r="K194" s="315"/>
      <c r="L194" s="315"/>
      <c r="M194" s="48"/>
      <c r="N194" s="48"/>
      <c r="O194" s="48"/>
      <c r="P194" s="51"/>
      <c r="Q194" s="48"/>
      <c r="R194" s="48"/>
      <c r="S194" s="48"/>
      <c r="T194" s="50"/>
      <c r="U194" s="80"/>
      <c r="V194" s="60"/>
      <c r="W194" s="36"/>
      <c r="X194" s="36"/>
      <c r="Y194" s="36"/>
      <c r="Z194" s="61"/>
      <c r="AA194" s="66"/>
      <c r="AB194" s="67"/>
      <c r="AC194" s="52" t="s">
        <v>1282</v>
      </c>
      <c r="AD194" s="52"/>
      <c r="AE194" s="52"/>
      <c r="AF194" s="52"/>
      <c r="AG194" s="52"/>
      <c r="AH194" s="300">
        <f>$AH$8</f>
        <v>0.5</v>
      </c>
      <c r="AI194" s="298"/>
      <c r="AJ194" s="55" t="s">
        <v>938</v>
      </c>
      <c r="AK194" s="63"/>
      <c r="AL194" s="110"/>
      <c r="AM194" s="111"/>
      <c r="AN194" s="111"/>
      <c r="AO194" s="111"/>
      <c r="AP194" s="112"/>
      <c r="AQ194" s="58">
        <f>ROUND(ROUND((F184+F185*H185+K195*M195)*(1+AH194),0)*(1+AM178),0)</f>
        <v>2246</v>
      </c>
      <c r="AR194" s="59"/>
    </row>
    <row r="195" spans="1:44" ht="16.5" customHeight="1">
      <c r="A195" s="39">
        <v>11</v>
      </c>
      <c r="B195" s="39" t="s">
        <v>1955</v>
      </c>
      <c r="C195" s="41" t="s">
        <v>1956</v>
      </c>
      <c r="D195" s="18"/>
      <c r="E195" s="84"/>
      <c r="F195" s="48"/>
      <c r="G195" s="48"/>
      <c r="H195" s="48"/>
      <c r="I195" s="48"/>
      <c r="J195" s="85" t="s">
        <v>896</v>
      </c>
      <c r="K195" s="16">
        <v>3</v>
      </c>
      <c r="L195" s="16" t="s">
        <v>893</v>
      </c>
      <c r="M195" s="299">
        <f>$M$15</f>
        <v>83</v>
      </c>
      <c r="N195" s="299"/>
      <c r="O195" s="48" t="s">
        <v>1278</v>
      </c>
      <c r="P195" s="51"/>
      <c r="Q195" s="48"/>
      <c r="R195" s="48"/>
      <c r="S195" s="48"/>
      <c r="T195" s="50"/>
      <c r="U195" s="80"/>
      <c r="V195" s="47" t="s">
        <v>1284</v>
      </c>
      <c r="W195" s="48"/>
      <c r="X195" s="48"/>
      <c r="Y195" s="48"/>
      <c r="Z195" s="50"/>
      <c r="AA195" s="49"/>
      <c r="AB195" s="80"/>
      <c r="AC195" s="18"/>
      <c r="AD195" s="18"/>
      <c r="AE195" s="18"/>
      <c r="AF195" s="18"/>
      <c r="AG195" s="18"/>
      <c r="AH195" s="8"/>
      <c r="AI195" s="8"/>
      <c r="AJ195" s="26"/>
      <c r="AK195" s="44"/>
      <c r="AL195" s="47"/>
      <c r="AM195" s="48"/>
      <c r="AN195" s="48"/>
      <c r="AO195" s="48"/>
      <c r="AP195" s="51"/>
      <c r="AQ195" s="58">
        <f>ROUND(ROUND((F184+F185*H185+K195*M195)*Z196,0)*(1+AM178),0)</f>
        <v>2995</v>
      </c>
      <c r="AR195" s="59"/>
    </row>
    <row r="196" spans="1:44" ht="16.5" customHeight="1">
      <c r="A196" s="39">
        <v>11</v>
      </c>
      <c r="B196" s="108" t="s">
        <v>1957</v>
      </c>
      <c r="C196" s="41" t="s">
        <v>1958</v>
      </c>
      <c r="D196" s="18"/>
      <c r="E196" s="84"/>
      <c r="F196" s="48"/>
      <c r="G196" s="48"/>
      <c r="H196" s="48"/>
      <c r="I196" s="48"/>
      <c r="J196" s="47"/>
      <c r="K196" s="48"/>
      <c r="L196" s="48"/>
      <c r="M196" s="48"/>
      <c r="N196" s="48"/>
      <c r="O196" s="48"/>
      <c r="P196" s="51"/>
      <c r="Q196" s="48"/>
      <c r="R196" s="48"/>
      <c r="S196" s="48"/>
      <c r="T196" s="50"/>
      <c r="U196" s="80"/>
      <c r="V196" s="47"/>
      <c r="W196" s="48"/>
      <c r="X196" s="48"/>
      <c r="Y196" s="50" t="s">
        <v>893</v>
      </c>
      <c r="Z196" s="313">
        <f>$Z$10</f>
        <v>2</v>
      </c>
      <c r="AA196" s="299"/>
      <c r="AB196" s="65"/>
      <c r="AC196" s="52" t="s">
        <v>1279</v>
      </c>
      <c r="AD196" s="52"/>
      <c r="AE196" s="52"/>
      <c r="AF196" s="52"/>
      <c r="AG196" s="52"/>
      <c r="AH196" s="300">
        <f>$AH$7</f>
        <v>0.25</v>
      </c>
      <c r="AI196" s="298"/>
      <c r="AJ196" s="55" t="s">
        <v>756</v>
      </c>
      <c r="AK196" s="63"/>
      <c r="AL196" s="110"/>
      <c r="AM196" s="111"/>
      <c r="AN196" s="111"/>
      <c r="AO196" s="111"/>
      <c r="AP196" s="112"/>
      <c r="AQ196" s="58">
        <f>ROUND(ROUND(ROUND((F184+F185*H185+K195*M195)*Z196,0)*(1+AH196),0)*(1+AM178),0)</f>
        <v>3744</v>
      </c>
      <c r="AR196" s="59"/>
    </row>
    <row r="197" spans="1:44" ht="16.5" customHeight="1">
      <c r="A197" s="39">
        <v>11</v>
      </c>
      <c r="B197" s="39" t="s">
        <v>1959</v>
      </c>
      <c r="C197" s="41" t="s">
        <v>1960</v>
      </c>
      <c r="D197" s="36"/>
      <c r="E197" s="100"/>
      <c r="F197" s="60"/>
      <c r="G197" s="36"/>
      <c r="H197" s="36"/>
      <c r="I197" s="36"/>
      <c r="J197" s="60"/>
      <c r="K197" s="95"/>
      <c r="L197" s="96"/>
      <c r="M197" s="96"/>
      <c r="N197" s="96"/>
      <c r="O197" s="96"/>
      <c r="P197" s="97"/>
      <c r="Q197" s="36"/>
      <c r="R197" s="36"/>
      <c r="S197" s="36"/>
      <c r="T197" s="61"/>
      <c r="U197" s="67"/>
      <c r="V197" s="60"/>
      <c r="W197" s="36"/>
      <c r="X197" s="36"/>
      <c r="Y197" s="36"/>
      <c r="Z197" s="61"/>
      <c r="AA197" s="66"/>
      <c r="AB197" s="67"/>
      <c r="AC197" s="52" t="s">
        <v>1282</v>
      </c>
      <c r="AD197" s="52"/>
      <c r="AE197" s="52"/>
      <c r="AF197" s="52"/>
      <c r="AG197" s="52"/>
      <c r="AH197" s="300">
        <f>$AH$8</f>
        <v>0.5</v>
      </c>
      <c r="AI197" s="298"/>
      <c r="AJ197" s="55" t="s">
        <v>938</v>
      </c>
      <c r="AK197" s="63"/>
      <c r="AL197" s="116"/>
      <c r="AM197" s="117"/>
      <c r="AN197" s="117"/>
      <c r="AO197" s="117"/>
      <c r="AP197" s="118"/>
      <c r="AQ197" s="58">
        <f>ROUND(ROUND(ROUND((F184+F185*H185+K195*M195)*Z196,0)*(1+AH197),0)*(1+AM178),0)</f>
        <v>4493</v>
      </c>
      <c r="AR197" s="120"/>
    </row>
    <row r="198" spans="1:44" ht="16.5" customHeight="1">
      <c r="A198" s="91">
        <v>11</v>
      </c>
      <c r="B198" s="108" t="s">
        <v>1961</v>
      </c>
      <c r="C198" s="92" t="s">
        <v>1962</v>
      </c>
      <c r="D198" s="334" t="s">
        <v>1274</v>
      </c>
      <c r="E198" s="333" t="s">
        <v>1338</v>
      </c>
      <c r="F198" s="47" t="s">
        <v>949</v>
      </c>
      <c r="G198" s="48"/>
      <c r="H198" s="48"/>
      <c r="I198" s="48"/>
      <c r="J198" s="48"/>
      <c r="K198" s="48"/>
      <c r="L198" s="48"/>
      <c r="M198" s="48"/>
      <c r="N198" s="48"/>
      <c r="O198" s="48"/>
      <c r="P198" s="51"/>
      <c r="Q198" s="48"/>
      <c r="R198" s="48"/>
      <c r="S198" s="48"/>
      <c r="T198" s="50"/>
      <c r="U198" s="80"/>
      <c r="V198" s="47"/>
      <c r="W198" s="48"/>
      <c r="X198" s="48"/>
      <c r="Y198" s="48"/>
      <c r="Z198" s="50"/>
      <c r="AA198" s="49"/>
      <c r="AB198" s="80"/>
      <c r="AC198" s="48"/>
      <c r="AD198" s="48"/>
      <c r="AE198" s="48"/>
      <c r="AF198" s="48"/>
      <c r="AG198" s="48"/>
      <c r="AH198" s="16"/>
      <c r="AI198" s="16"/>
      <c r="AJ198" s="48"/>
      <c r="AK198" s="51"/>
      <c r="AL198" s="344" t="s">
        <v>1575</v>
      </c>
      <c r="AM198" s="321"/>
      <c r="AN198" s="321"/>
      <c r="AO198" s="321"/>
      <c r="AP198" s="345"/>
      <c r="AQ198" s="93"/>
      <c r="AR198" s="82" t="s">
        <v>1340</v>
      </c>
    </row>
    <row r="199" spans="1:44" ht="16.5" customHeight="1">
      <c r="A199" s="39">
        <v>11</v>
      </c>
      <c r="B199" s="39" t="s">
        <v>1963</v>
      </c>
      <c r="C199" s="41" t="s">
        <v>1964</v>
      </c>
      <c r="D199" s="311"/>
      <c r="E199" s="322"/>
      <c r="F199" s="47"/>
      <c r="G199" s="48"/>
      <c r="H199" s="48"/>
      <c r="I199" s="48"/>
      <c r="J199" s="48"/>
      <c r="K199" s="299">
        <f>K55</f>
        <v>584</v>
      </c>
      <c r="L199" s="299"/>
      <c r="M199" s="16" t="s">
        <v>894</v>
      </c>
      <c r="N199" s="16"/>
      <c r="O199" s="48"/>
      <c r="P199" s="51"/>
      <c r="Q199" s="48"/>
      <c r="R199" s="48"/>
      <c r="S199" s="48"/>
      <c r="T199" s="50"/>
      <c r="U199" s="80"/>
      <c r="V199" s="47"/>
      <c r="W199" s="48"/>
      <c r="X199" s="48"/>
      <c r="Y199" s="48"/>
      <c r="Z199" s="50"/>
      <c r="AA199" s="49"/>
      <c r="AB199" s="80"/>
      <c r="AC199" s="52" t="s">
        <v>1279</v>
      </c>
      <c r="AD199" s="52"/>
      <c r="AE199" s="52"/>
      <c r="AF199" s="52"/>
      <c r="AG199" s="52"/>
      <c r="AH199" s="300">
        <f>$AH$7</f>
        <v>0.25</v>
      </c>
      <c r="AI199" s="298"/>
      <c r="AJ199" s="55" t="s">
        <v>1280</v>
      </c>
      <c r="AK199" s="63"/>
      <c r="AL199" s="320"/>
      <c r="AM199" s="337"/>
      <c r="AN199" s="337"/>
      <c r="AO199" s="337"/>
      <c r="AP199" s="345"/>
      <c r="AQ199" s="58"/>
      <c r="AR199" s="59"/>
    </row>
    <row r="200" spans="1:44" ht="16.5" customHeight="1">
      <c r="A200" s="39">
        <v>11</v>
      </c>
      <c r="B200" s="108" t="s">
        <v>1965</v>
      </c>
      <c r="C200" s="41" t="s">
        <v>1966</v>
      </c>
      <c r="D200" s="311"/>
      <c r="E200" s="322"/>
      <c r="F200" s="47"/>
      <c r="G200" s="48"/>
      <c r="H200" s="48"/>
      <c r="I200" s="48"/>
      <c r="J200" s="48"/>
      <c r="K200" s="16" t="s">
        <v>955</v>
      </c>
      <c r="L200" s="49" t="s">
        <v>895</v>
      </c>
      <c r="M200" s="299">
        <f>$M$80</f>
        <v>83</v>
      </c>
      <c r="N200" s="299"/>
      <c r="O200" s="48" t="s">
        <v>1278</v>
      </c>
      <c r="P200" s="51"/>
      <c r="Q200" s="48"/>
      <c r="R200" s="48"/>
      <c r="S200" s="48"/>
      <c r="T200" s="50"/>
      <c r="U200" s="80"/>
      <c r="V200" s="60"/>
      <c r="W200" s="36"/>
      <c r="X200" s="36"/>
      <c r="Y200" s="36"/>
      <c r="Z200" s="61"/>
      <c r="AA200" s="66"/>
      <c r="AB200" s="67"/>
      <c r="AC200" s="52" t="s">
        <v>1282</v>
      </c>
      <c r="AD200" s="52"/>
      <c r="AE200" s="52"/>
      <c r="AF200" s="52"/>
      <c r="AG200" s="52"/>
      <c r="AH200" s="300">
        <f>$AH$8</f>
        <v>0.5</v>
      </c>
      <c r="AI200" s="298"/>
      <c r="AJ200" s="55" t="s">
        <v>938</v>
      </c>
      <c r="AK200" s="63"/>
      <c r="AL200" s="110"/>
      <c r="AM200" s="111"/>
      <c r="AN200" s="111"/>
      <c r="AO200" s="111"/>
      <c r="AP200" s="112"/>
      <c r="AQ200" s="58"/>
      <c r="AR200" s="59"/>
    </row>
    <row r="201" spans="1:44" ht="16.5" customHeight="1">
      <c r="A201" s="39">
        <v>11</v>
      </c>
      <c r="B201" s="39" t="s">
        <v>1967</v>
      </c>
      <c r="C201" s="41" t="s">
        <v>1968</v>
      </c>
      <c r="D201" s="311"/>
      <c r="E201" s="322"/>
      <c r="F201" s="47"/>
      <c r="G201" s="48"/>
      <c r="H201" s="342" t="s">
        <v>1516</v>
      </c>
      <c r="I201" s="342"/>
      <c r="J201" s="342"/>
      <c r="K201" s="342"/>
      <c r="L201" s="342"/>
      <c r="M201" s="342"/>
      <c r="N201" s="342"/>
      <c r="O201" s="342"/>
      <c r="P201" s="343"/>
      <c r="Q201" s="48"/>
      <c r="R201" s="48"/>
      <c r="S201" s="48"/>
      <c r="T201" s="50"/>
      <c r="U201" s="80"/>
      <c r="V201" s="47" t="s">
        <v>1284</v>
      </c>
      <c r="W201" s="48"/>
      <c r="X201" s="48"/>
      <c r="Y201" s="48"/>
      <c r="Z201" s="50"/>
      <c r="AA201" s="49"/>
      <c r="AB201" s="80"/>
      <c r="AC201" s="48"/>
      <c r="AD201" s="48"/>
      <c r="AE201" s="48"/>
      <c r="AF201" s="48"/>
      <c r="AG201" s="48"/>
      <c r="AH201" s="8"/>
      <c r="AI201" s="8"/>
      <c r="AJ201" s="26"/>
      <c r="AK201" s="44"/>
      <c r="AL201" s="47"/>
      <c r="AM201" s="48"/>
      <c r="AN201" s="48"/>
      <c r="AO201" s="48"/>
      <c r="AP201" s="51"/>
      <c r="AQ201" s="58"/>
      <c r="AR201" s="59"/>
    </row>
    <row r="202" spans="1:44" ht="16.5" customHeight="1">
      <c r="A202" s="39">
        <v>11</v>
      </c>
      <c r="B202" s="108" t="s">
        <v>1969</v>
      </c>
      <c r="C202" s="41" t="s">
        <v>1970</v>
      </c>
      <c r="D202" s="311"/>
      <c r="E202" s="322"/>
      <c r="F202" s="47"/>
      <c r="G202" s="48"/>
      <c r="H202" s="342"/>
      <c r="I202" s="342"/>
      <c r="J202" s="342"/>
      <c r="K202" s="342"/>
      <c r="L202" s="342"/>
      <c r="M202" s="342"/>
      <c r="N202" s="342"/>
      <c r="O202" s="342"/>
      <c r="P202" s="343"/>
      <c r="Q202" s="48"/>
      <c r="R202" s="48"/>
      <c r="S202" s="48"/>
      <c r="T202" s="50"/>
      <c r="U202" s="80"/>
      <c r="V202" s="47"/>
      <c r="W202" s="48"/>
      <c r="X202" s="30"/>
      <c r="Y202" s="50" t="s">
        <v>950</v>
      </c>
      <c r="Z202" s="313">
        <f>$Z$10</f>
        <v>2</v>
      </c>
      <c r="AA202" s="299"/>
      <c r="AB202" s="65"/>
      <c r="AC202" s="52" t="s">
        <v>1279</v>
      </c>
      <c r="AD202" s="52"/>
      <c r="AE202" s="52"/>
      <c r="AF202" s="52"/>
      <c r="AG202" s="52"/>
      <c r="AH202" s="300">
        <f>$AH$7</f>
        <v>0.25</v>
      </c>
      <c r="AI202" s="298"/>
      <c r="AJ202" s="55" t="s">
        <v>756</v>
      </c>
      <c r="AK202" s="63"/>
      <c r="AL202" s="110"/>
      <c r="AM202" s="313">
        <f>$AM$10</f>
        <v>0.2</v>
      </c>
      <c r="AN202" s="313"/>
      <c r="AO202" s="111" t="s">
        <v>756</v>
      </c>
      <c r="AP202" s="112"/>
      <c r="AQ202" s="58"/>
      <c r="AR202" s="59"/>
    </row>
    <row r="203" spans="1:44" ht="16.5" customHeight="1">
      <c r="A203" s="39">
        <v>11</v>
      </c>
      <c r="B203" s="39" t="s">
        <v>1971</v>
      </c>
      <c r="C203" s="41" t="s">
        <v>1972</v>
      </c>
      <c r="D203" s="311"/>
      <c r="E203" s="322"/>
      <c r="F203" s="47"/>
      <c r="G203" s="48"/>
      <c r="H203" s="48"/>
      <c r="I203" s="48"/>
      <c r="J203" s="48"/>
      <c r="K203" s="48"/>
      <c r="L203" s="48"/>
      <c r="M203" s="48"/>
      <c r="N203" s="48"/>
      <c r="O203" s="48"/>
      <c r="P203" s="51"/>
      <c r="Q203" s="36"/>
      <c r="R203" s="36"/>
      <c r="S203" s="36"/>
      <c r="T203" s="61"/>
      <c r="U203" s="67"/>
      <c r="V203" s="60"/>
      <c r="W203" s="36"/>
      <c r="X203" s="36"/>
      <c r="Y203" s="36"/>
      <c r="Z203" s="61"/>
      <c r="AA203" s="66"/>
      <c r="AB203" s="67"/>
      <c r="AC203" s="52" t="s">
        <v>1282</v>
      </c>
      <c r="AD203" s="52"/>
      <c r="AE203" s="52"/>
      <c r="AF203" s="52"/>
      <c r="AG203" s="52"/>
      <c r="AH203" s="300">
        <f>$AH$8</f>
        <v>0.5</v>
      </c>
      <c r="AI203" s="298"/>
      <c r="AJ203" s="55" t="s">
        <v>938</v>
      </c>
      <c r="AK203" s="63"/>
      <c r="AL203" s="110"/>
      <c r="AM203" s="111"/>
      <c r="AN203" s="111"/>
      <c r="AO203" s="111"/>
      <c r="AP203" s="112"/>
      <c r="AQ203" s="58"/>
      <c r="AR203" s="59"/>
    </row>
    <row r="204" spans="1:44" ht="16.5" customHeight="1">
      <c r="A204" s="39">
        <v>11</v>
      </c>
      <c r="B204" s="108" t="s">
        <v>1973</v>
      </c>
      <c r="C204" s="41" t="s">
        <v>1974</v>
      </c>
      <c r="D204" s="18"/>
      <c r="E204" s="84"/>
      <c r="F204" s="304" t="s">
        <v>1519</v>
      </c>
      <c r="G204" s="314"/>
      <c r="H204" s="314"/>
      <c r="I204" s="314"/>
      <c r="J204" s="42" t="s">
        <v>1520</v>
      </c>
      <c r="K204" s="26"/>
      <c r="L204" s="26"/>
      <c r="M204" s="26"/>
      <c r="N204" s="26"/>
      <c r="O204" s="26"/>
      <c r="P204" s="44"/>
      <c r="Q204" s="26"/>
      <c r="R204" s="26"/>
      <c r="S204" s="26"/>
      <c r="T204" s="43"/>
      <c r="U204" s="79"/>
      <c r="V204" s="42"/>
      <c r="W204" s="26"/>
      <c r="X204" s="26"/>
      <c r="Y204" s="26"/>
      <c r="Z204" s="43"/>
      <c r="AA204" s="78"/>
      <c r="AB204" s="79"/>
      <c r="AC204" s="26"/>
      <c r="AD204" s="26"/>
      <c r="AE204" s="26"/>
      <c r="AF204" s="26"/>
      <c r="AG204" s="26"/>
      <c r="AH204" s="27"/>
      <c r="AI204" s="27"/>
      <c r="AJ204" s="26"/>
      <c r="AK204" s="44"/>
      <c r="AL204" s="47"/>
      <c r="AM204" s="48"/>
      <c r="AN204" s="48"/>
      <c r="AO204" s="48"/>
      <c r="AP204" s="51"/>
      <c r="AQ204" s="58"/>
      <c r="AR204" s="59"/>
    </row>
    <row r="205" spans="1:44" ht="16.5" customHeight="1">
      <c r="A205" s="39">
        <v>11</v>
      </c>
      <c r="B205" s="39" t="s">
        <v>1975</v>
      </c>
      <c r="C205" s="41" t="s">
        <v>1976</v>
      </c>
      <c r="D205" s="18"/>
      <c r="E205" s="84"/>
      <c r="F205" s="306"/>
      <c r="G205" s="305"/>
      <c r="H205" s="305"/>
      <c r="I205" s="305"/>
      <c r="J205" s="47" t="s">
        <v>1522</v>
      </c>
      <c r="K205" s="48"/>
      <c r="L205" s="48"/>
      <c r="M205" s="48"/>
      <c r="N205" s="48"/>
      <c r="O205" s="48"/>
      <c r="P205" s="51"/>
      <c r="Q205" s="48"/>
      <c r="R205" s="48"/>
      <c r="S205" s="48"/>
      <c r="T205" s="50"/>
      <c r="U205" s="80"/>
      <c r="V205" s="47"/>
      <c r="W205" s="48"/>
      <c r="X205" s="48"/>
      <c r="Y205" s="48"/>
      <c r="Z205" s="50"/>
      <c r="AA205" s="49"/>
      <c r="AB205" s="80"/>
      <c r="AC205" s="52" t="s">
        <v>1279</v>
      </c>
      <c r="AD205" s="52"/>
      <c r="AE205" s="52"/>
      <c r="AF205" s="52"/>
      <c r="AG205" s="52"/>
      <c r="AH205" s="300">
        <f>$AH$7</f>
        <v>0.25</v>
      </c>
      <c r="AI205" s="298"/>
      <c r="AJ205" s="55" t="s">
        <v>1280</v>
      </c>
      <c r="AK205" s="63"/>
      <c r="AL205" s="110"/>
      <c r="AM205" s="111"/>
      <c r="AN205" s="111"/>
      <c r="AO205" s="111"/>
      <c r="AP205" s="112"/>
      <c r="AQ205" s="58"/>
      <c r="AR205" s="59"/>
    </row>
    <row r="206" spans="1:44" ht="16.5" customHeight="1">
      <c r="A206" s="39">
        <v>11</v>
      </c>
      <c r="B206" s="108" t="s">
        <v>1977</v>
      </c>
      <c r="C206" s="41" t="s">
        <v>1978</v>
      </c>
      <c r="D206" s="18"/>
      <c r="E206" s="84"/>
      <c r="F206" s="306"/>
      <c r="G206" s="305"/>
      <c r="H206" s="305"/>
      <c r="I206" s="305"/>
      <c r="J206" s="83"/>
      <c r="K206" s="48"/>
      <c r="L206" s="48"/>
      <c r="M206" s="48"/>
      <c r="N206" s="48"/>
      <c r="O206" s="48"/>
      <c r="P206" s="51"/>
      <c r="Q206" s="48"/>
      <c r="R206" s="48"/>
      <c r="S206" s="48"/>
      <c r="T206" s="50"/>
      <c r="U206" s="80"/>
      <c r="V206" s="60"/>
      <c r="W206" s="36"/>
      <c r="X206" s="36"/>
      <c r="Y206" s="36"/>
      <c r="Z206" s="61"/>
      <c r="AA206" s="66"/>
      <c r="AB206" s="67"/>
      <c r="AC206" s="52" t="s">
        <v>1282</v>
      </c>
      <c r="AD206" s="52"/>
      <c r="AE206" s="52"/>
      <c r="AF206" s="52"/>
      <c r="AG206" s="52"/>
      <c r="AH206" s="300">
        <f>$AH$8</f>
        <v>0.5</v>
      </c>
      <c r="AI206" s="298"/>
      <c r="AJ206" s="55" t="s">
        <v>938</v>
      </c>
      <c r="AK206" s="63"/>
      <c r="AL206" s="110"/>
      <c r="AM206" s="111"/>
      <c r="AN206" s="111"/>
      <c r="AO206" s="111"/>
      <c r="AP206" s="112"/>
      <c r="AQ206" s="58"/>
      <c r="AR206" s="59"/>
    </row>
    <row r="207" spans="1:44" ht="16.5" customHeight="1">
      <c r="A207" s="39">
        <v>11</v>
      </c>
      <c r="B207" s="39" t="s">
        <v>1979</v>
      </c>
      <c r="C207" s="41" t="s">
        <v>1980</v>
      </c>
      <c r="D207" s="18"/>
      <c r="E207" s="84"/>
      <c r="F207" s="307"/>
      <c r="G207" s="308"/>
      <c r="H207" s="308"/>
      <c r="I207" s="308"/>
      <c r="J207" s="85" t="s">
        <v>896</v>
      </c>
      <c r="K207" s="16">
        <v>1</v>
      </c>
      <c r="L207" s="16" t="s">
        <v>893</v>
      </c>
      <c r="M207" s="299">
        <f>$M$15</f>
        <v>83</v>
      </c>
      <c r="N207" s="299"/>
      <c r="O207" s="48" t="s">
        <v>1278</v>
      </c>
      <c r="P207" s="51"/>
      <c r="Q207" s="48"/>
      <c r="R207" s="48"/>
      <c r="S207" s="48"/>
      <c r="T207" s="50"/>
      <c r="U207" s="80"/>
      <c r="V207" s="47" t="s">
        <v>1284</v>
      </c>
      <c r="W207" s="48"/>
      <c r="X207" s="48"/>
      <c r="Y207" s="48"/>
      <c r="Z207" s="50"/>
      <c r="AA207" s="49"/>
      <c r="AB207" s="80"/>
      <c r="AC207" s="48"/>
      <c r="AD207" s="48"/>
      <c r="AE207" s="48"/>
      <c r="AF207" s="48"/>
      <c r="AG207" s="48"/>
      <c r="AH207" s="8"/>
      <c r="AI207" s="8"/>
      <c r="AJ207" s="26"/>
      <c r="AK207" s="44"/>
      <c r="AL207" s="47"/>
      <c r="AM207" s="48"/>
      <c r="AN207" s="48"/>
      <c r="AO207" s="48"/>
      <c r="AP207" s="51"/>
      <c r="AQ207" s="58"/>
      <c r="AR207" s="59"/>
    </row>
    <row r="208" spans="1:44" ht="16.5" customHeight="1">
      <c r="A208" s="39">
        <v>11</v>
      </c>
      <c r="B208" s="108" t="s">
        <v>1981</v>
      </c>
      <c r="C208" s="41" t="s">
        <v>1982</v>
      </c>
      <c r="D208" s="18"/>
      <c r="E208" s="84"/>
      <c r="F208" s="309">
        <f>K199</f>
        <v>584</v>
      </c>
      <c r="G208" s="310"/>
      <c r="H208" s="16" t="s">
        <v>896</v>
      </c>
      <c r="I208" s="16"/>
      <c r="J208" s="47"/>
      <c r="K208" s="48"/>
      <c r="L208" s="48"/>
      <c r="M208" s="70"/>
      <c r="N208" s="70"/>
      <c r="O208" s="48"/>
      <c r="P208" s="51"/>
      <c r="Q208" s="48"/>
      <c r="R208" s="48"/>
      <c r="S208" s="48"/>
      <c r="T208" s="50"/>
      <c r="U208" s="80"/>
      <c r="V208" s="47"/>
      <c r="W208" s="48"/>
      <c r="X208" s="30"/>
      <c r="Y208" s="50" t="s">
        <v>893</v>
      </c>
      <c r="Z208" s="313">
        <f>$Z$10</f>
        <v>2</v>
      </c>
      <c r="AA208" s="299"/>
      <c r="AB208" s="65"/>
      <c r="AC208" s="52" t="s">
        <v>1279</v>
      </c>
      <c r="AD208" s="52"/>
      <c r="AE208" s="52"/>
      <c r="AF208" s="52"/>
      <c r="AG208" s="52"/>
      <c r="AH208" s="300">
        <f>$AH$7</f>
        <v>0.25</v>
      </c>
      <c r="AI208" s="298"/>
      <c r="AJ208" s="55" t="s">
        <v>756</v>
      </c>
      <c r="AK208" s="63"/>
      <c r="AL208" s="110"/>
      <c r="AM208" s="111"/>
      <c r="AN208" s="111"/>
      <c r="AO208" s="111"/>
      <c r="AP208" s="112"/>
      <c r="AQ208" s="58"/>
      <c r="AR208" s="59"/>
    </row>
    <row r="209" spans="1:44" ht="16.5" customHeight="1">
      <c r="A209" s="39">
        <v>11</v>
      </c>
      <c r="B209" s="39" t="s">
        <v>1983</v>
      </c>
      <c r="C209" s="41" t="s">
        <v>1984</v>
      </c>
      <c r="D209" s="18"/>
      <c r="E209" s="84"/>
      <c r="F209" s="90" t="str">
        <f>K200</f>
        <v>ｍ</v>
      </c>
      <c r="G209" s="49" t="s">
        <v>893</v>
      </c>
      <c r="H209" s="299">
        <f>M200</f>
        <v>83</v>
      </c>
      <c r="I209" s="299"/>
      <c r="J209" s="47"/>
      <c r="K209" s="48"/>
      <c r="L209" s="48"/>
      <c r="M209" s="48"/>
      <c r="N209" s="48"/>
      <c r="O209" s="48"/>
      <c r="P209" s="51"/>
      <c r="Q209" s="36"/>
      <c r="R209" s="36"/>
      <c r="S209" s="36"/>
      <c r="T209" s="61"/>
      <c r="U209" s="67"/>
      <c r="V209" s="60"/>
      <c r="W209" s="36"/>
      <c r="X209" s="36"/>
      <c r="Y209" s="36"/>
      <c r="Z209" s="61"/>
      <c r="AA209" s="66"/>
      <c r="AB209" s="67"/>
      <c r="AC209" s="52" t="s">
        <v>1282</v>
      </c>
      <c r="AD209" s="52"/>
      <c r="AE209" s="52"/>
      <c r="AF209" s="52"/>
      <c r="AG209" s="52"/>
      <c r="AH209" s="300">
        <f>$AH$8</f>
        <v>0.5</v>
      </c>
      <c r="AI209" s="298"/>
      <c r="AJ209" s="55" t="s">
        <v>938</v>
      </c>
      <c r="AK209" s="63"/>
      <c r="AL209" s="110"/>
      <c r="AM209" s="111"/>
      <c r="AN209" s="111"/>
      <c r="AO209" s="111"/>
      <c r="AP209" s="112"/>
      <c r="AQ209" s="58"/>
      <c r="AR209" s="59"/>
    </row>
    <row r="210" spans="1:44" ht="16.5" customHeight="1">
      <c r="A210" s="39">
        <v>11</v>
      </c>
      <c r="B210" s="108" t="s">
        <v>1985</v>
      </c>
      <c r="C210" s="41" t="s">
        <v>1986</v>
      </c>
      <c r="D210" s="18"/>
      <c r="E210" s="84"/>
      <c r="F210" s="48"/>
      <c r="G210" s="48"/>
      <c r="H210" s="48"/>
      <c r="I210" s="50" t="s">
        <v>1278</v>
      </c>
      <c r="J210" s="42" t="s">
        <v>1528</v>
      </c>
      <c r="K210" s="26"/>
      <c r="L210" s="26"/>
      <c r="M210" s="26"/>
      <c r="N210" s="26"/>
      <c r="O210" s="26"/>
      <c r="P210" s="44"/>
      <c r="Q210" s="26"/>
      <c r="R210" s="26"/>
      <c r="S210" s="26"/>
      <c r="T210" s="43"/>
      <c r="U210" s="79"/>
      <c r="V210" s="42"/>
      <c r="W210" s="26"/>
      <c r="X210" s="26"/>
      <c r="Y210" s="26"/>
      <c r="Z210" s="43"/>
      <c r="AA210" s="78"/>
      <c r="AB210" s="79"/>
      <c r="AC210" s="18"/>
      <c r="AD210" s="18"/>
      <c r="AE210" s="18"/>
      <c r="AF210" s="18"/>
      <c r="AG210" s="18"/>
      <c r="AH210" s="8"/>
      <c r="AI210" s="8"/>
      <c r="AJ210" s="26"/>
      <c r="AK210" s="44"/>
      <c r="AL210" s="47"/>
      <c r="AM210" s="48"/>
      <c r="AN210" s="48"/>
      <c r="AO210" s="48"/>
      <c r="AP210" s="51"/>
      <c r="AQ210" s="58"/>
      <c r="AR210" s="59"/>
    </row>
    <row r="211" spans="1:44" ht="16.5" customHeight="1">
      <c r="A211" s="39">
        <v>11</v>
      </c>
      <c r="B211" s="39" t="s">
        <v>1987</v>
      </c>
      <c r="C211" s="41" t="s">
        <v>1988</v>
      </c>
      <c r="D211" s="18"/>
      <c r="E211" s="84"/>
      <c r="F211" s="48"/>
      <c r="G211" s="48"/>
      <c r="H211" s="48"/>
      <c r="I211" s="48"/>
      <c r="J211" s="47" t="s">
        <v>1530</v>
      </c>
      <c r="K211" s="48"/>
      <c r="L211" s="48"/>
      <c r="M211" s="48"/>
      <c r="N211" s="48"/>
      <c r="O211" s="48"/>
      <c r="P211" s="51"/>
      <c r="Q211" s="48"/>
      <c r="R211" s="48"/>
      <c r="S211" s="48"/>
      <c r="T211" s="50"/>
      <c r="U211" s="80"/>
      <c r="V211" s="47"/>
      <c r="W211" s="48"/>
      <c r="X211" s="48"/>
      <c r="Y211" s="48"/>
      <c r="Z211" s="50"/>
      <c r="AA211" s="49"/>
      <c r="AB211" s="80"/>
      <c r="AC211" s="52" t="s">
        <v>1279</v>
      </c>
      <c r="AD211" s="52"/>
      <c r="AE211" s="52"/>
      <c r="AF211" s="52"/>
      <c r="AG211" s="52"/>
      <c r="AH211" s="300">
        <f>$AH$7</f>
        <v>0.25</v>
      </c>
      <c r="AI211" s="298"/>
      <c r="AJ211" s="55" t="s">
        <v>1280</v>
      </c>
      <c r="AK211" s="63"/>
      <c r="AL211" s="110"/>
      <c r="AM211" s="111"/>
      <c r="AN211" s="111"/>
      <c r="AO211" s="111"/>
      <c r="AP211" s="112"/>
      <c r="AQ211" s="58"/>
      <c r="AR211" s="59"/>
    </row>
    <row r="212" spans="1:44" ht="16.5" customHeight="1">
      <c r="A212" s="39">
        <v>11</v>
      </c>
      <c r="B212" s="108" t="s">
        <v>1989</v>
      </c>
      <c r="C212" s="41" t="s">
        <v>1990</v>
      </c>
      <c r="D212" s="18"/>
      <c r="E212" s="84"/>
      <c r="F212" s="48"/>
      <c r="G212" s="48"/>
      <c r="H212" s="48"/>
      <c r="I212" s="48"/>
      <c r="J212" s="47"/>
      <c r="K212" s="48"/>
      <c r="L212" s="48"/>
      <c r="M212" s="48"/>
      <c r="N212" s="48"/>
      <c r="O212" s="48"/>
      <c r="P212" s="51"/>
      <c r="Q212" s="48"/>
      <c r="R212" s="48"/>
      <c r="S212" s="48"/>
      <c r="T212" s="50"/>
      <c r="U212" s="80"/>
      <c r="V212" s="60"/>
      <c r="W212" s="36"/>
      <c r="X212" s="36"/>
      <c r="Y212" s="36"/>
      <c r="Z212" s="61"/>
      <c r="AA212" s="66"/>
      <c r="AB212" s="67"/>
      <c r="AC212" s="52" t="s">
        <v>1282</v>
      </c>
      <c r="AD212" s="52"/>
      <c r="AE212" s="52"/>
      <c r="AF212" s="52"/>
      <c r="AG212" s="52"/>
      <c r="AH212" s="300">
        <f>$AH$8</f>
        <v>0.5</v>
      </c>
      <c r="AI212" s="298"/>
      <c r="AJ212" s="55" t="s">
        <v>938</v>
      </c>
      <c r="AK212" s="63"/>
      <c r="AL212" s="110"/>
      <c r="AM212" s="111"/>
      <c r="AN212" s="111"/>
      <c r="AO212" s="111"/>
      <c r="AP212" s="112"/>
      <c r="AQ212" s="58"/>
      <c r="AR212" s="59"/>
    </row>
    <row r="213" spans="1:44" ht="16.5" customHeight="1">
      <c r="A213" s="39">
        <v>11</v>
      </c>
      <c r="B213" s="39" t="s">
        <v>1991</v>
      </c>
      <c r="C213" s="41" t="s">
        <v>1992</v>
      </c>
      <c r="D213" s="18"/>
      <c r="E213" s="84"/>
      <c r="F213" s="48"/>
      <c r="G213" s="48"/>
      <c r="H213" s="48"/>
      <c r="I213" s="48"/>
      <c r="J213" s="85" t="s">
        <v>896</v>
      </c>
      <c r="K213" s="16">
        <v>2</v>
      </c>
      <c r="L213" s="16" t="s">
        <v>893</v>
      </c>
      <c r="M213" s="299">
        <f>$M$15</f>
        <v>83</v>
      </c>
      <c r="N213" s="299"/>
      <c r="O213" s="48" t="s">
        <v>1278</v>
      </c>
      <c r="P213" s="51"/>
      <c r="Q213" s="48"/>
      <c r="R213" s="48"/>
      <c r="S213" s="48"/>
      <c r="T213" s="50"/>
      <c r="U213" s="80"/>
      <c r="V213" s="47" t="s">
        <v>1284</v>
      </c>
      <c r="W213" s="48"/>
      <c r="X213" s="48"/>
      <c r="Y213" s="48"/>
      <c r="Z213" s="50"/>
      <c r="AA213" s="49"/>
      <c r="AB213" s="80"/>
      <c r="AC213" s="18"/>
      <c r="AD213" s="18"/>
      <c r="AE213" s="18"/>
      <c r="AF213" s="18"/>
      <c r="AG213" s="18"/>
      <c r="AH213" s="8"/>
      <c r="AI213" s="8"/>
      <c r="AJ213" s="26"/>
      <c r="AK213" s="44"/>
      <c r="AL213" s="47"/>
      <c r="AM213" s="48"/>
      <c r="AN213" s="48"/>
      <c r="AO213" s="48"/>
      <c r="AP213" s="51"/>
      <c r="AQ213" s="58"/>
      <c r="AR213" s="59"/>
    </row>
    <row r="214" spans="1:44" ht="16.5" customHeight="1">
      <c r="A214" s="39">
        <v>11</v>
      </c>
      <c r="B214" s="108" t="s">
        <v>1993</v>
      </c>
      <c r="C214" s="41" t="s">
        <v>1994</v>
      </c>
      <c r="D214" s="18"/>
      <c r="E214" s="84"/>
      <c r="F214" s="48"/>
      <c r="G214" s="48"/>
      <c r="H214" s="48"/>
      <c r="I214" s="48"/>
      <c r="J214" s="47"/>
      <c r="K214" s="48"/>
      <c r="L214" s="48"/>
      <c r="M214" s="48"/>
      <c r="N214" s="48"/>
      <c r="O214" s="48"/>
      <c r="P214" s="51"/>
      <c r="Q214" s="48"/>
      <c r="R214" s="48"/>
      <c r="S214" s="48"/>
      <c r="T214" s="50"/>
      <c r="U214" s="80"/>
      <c r="V214" s="47"/>
      <c r="W214" s="48"/>
      <c r="X214" s="30"/>
      <c r="Y214" s="50" t="s">
        <v>893</v>
      </c>
      <c r="Z214" s="313">
        <f>$Z$10</f>
        <v>2</v>
      </c>
      <c r="AA214" s="299"/>
      <c r="AB214" s="65"/>
      <c r="AC214" s="52" t="s">
        <v>1279</v>
      </c>
      <c r="AD214" s="52"/>
      <c r="AE214" s="52"/>
      <c r="AF214" s="52"/>
      <c r="AG214" s="52"/>
      <c r="AH214" s="300">
        <f>$AH$7</f>
        <v>0.25</v>
      </c>
      <c r="AI214" s="298"/>
      <c r="AJ214" s="55" t="s">
        <v>756</v>
      </c>
      <c r="AK214" s="63"/>
      <c r="AL214" s="110"/>
      <c r="AM214" s="111"/>
      <c r="AN214" s="111"/>
      <c r="AO214" s="111"/>
      <c r="AP214" s="112"/>
      <c r="AQ214" s="58"/>
      <c r="AR214" s="59"/>
    </row>
    <row r="215" spans="1:44" ht="16.5" customHeight="1">
      <c r="A215" s="39">
        <v>11</v>
      </c>
      <c r="B215" s="39" t="s">
        <v>1995</v>
      </c>
      <c r="C215" s="41" t="s">
        <v>1996</v>
      </c>
      <c r="D215" s="18"/>
      <c r="E215" s="84"/>
      <c r="F215" s="48"/>
      <c r="G215" s="48"/>
      <c r="H215" s="48"/>
      <c r="I215" s="48"/>
      <c r="J215" s="47"/>
      <c r="K215" s="70"/>
      <c r="L215" s="98"/>
      <c r="M215" s="98"/>
      <c r="N215" s="98"/>
      <c r="O215" s="98"/>
      <c r="P215" s="99"/>
      <c r="Q215" s="36"/>
      <c r="R215" s="36"/>
      <c r="S215" s="36"/>
      <c r="T215" s="61"/>
      <c r="U215" s="67"/>
      <c r="V215" s="60"/>
      <c r="W215" s="36"/>
      <c r="X215" s="36"/>
      <c r="Y215" s="36"/>
      <c r="Z215" s="61"/>
      <c r="AA215" s="66"/>
      <c r="AB215" s="67"/>
      <c r="AC215" s="52" t="s">
        <v>1282</v>
      </c>
      <c r="AD215" s="52"/>
      <c r="AE215" s="52"/>
      <c r="AF215" s="52"/>
      <c r="AG215" s="52"/>
      <c r="AH215" s="300">
        <f>$AH$8</f>
        <v>0.5</v>
      </c>
      <c r="AI215" s="298"/>
      <c r="AJ215" s="55" t="s">
        <v>938</v>
      </c>
      <c r="AK215" s="63"/>
      <c r="AL215" s="110"/>
      <c r="AM215" s="111"/>
      <c r="AN215" s="111"/>
      <c r="AO215" s="111"/>
      <c r="AP215" s="112"/>
      <c r="AQ215" s="58"/>
      <c r="AR215" s="59"/>
    </row>
    <row r="216" spans="1:44" ht="16.5" customHeight="1">
      <c r="A216" s="39">
        <v>11</v>
      </c>
      <c r="B216" s="108" t="s">
        <v>1997</v>
      </c>
      <c r="C216" s="41" t="s">
        <v>1998</v>
      </c>
      <c r="D216" s="18"/>
      <c r="E216" s="84"/>
      <c r="F216" s="47"/>
      <c r="G216" s="48"/>
      <c r="H216" s="48"/>
      <c r="I216" s="48"/>
      <c r="J216" s="42" t="s">
        <v>1536</v>
      </c>
      <c r="K216" s="26"/>
      <c r="L216" s="26"/>
      <c r="M216" s="26"/>
      <c r="N216" s="26"/>
      <c r="O216" s="26"/>
      <c r="P216" s="44"/>
      <c r="Q216" s="48"/>
      <c r="R216" s="48"/>
      <c r="S216" s="48"/>
      <c r="T216" s="50"/>
      <c r="U216" s="80"/>
      <c r="V216" s="42"/>
      <c r="W216" s="26"/>
      <c r="X216" s="26"/>
      <c r="Y216" s="26"/>
      <c r="Z216" s="43"/>
      <c r="AA216" s="78"/>
      <c r="AB216" s="79"/>
      <c r="AC216" s="18"/>
      <c r="AD216" s="18"/>
      <c r="AE216" s="18"/>
      <c r="AF216" s="18"/>
      <c r="AG216" s="18"/>
      <c r="AH216" s="8"/>
      <c r="AI216" s="8"/>
      <c r="AJ216" s="26"/>
      <c r="AK216" s="44"/>
      <c r="AL216" s="47"/>
      <c r="AM216" s="48"/>
      <c r="AN216" s="48"/>
      <c r="AO216" s="48"/>
      <c r="AP216" s="51"/>
      <c r="AQ216" s="58"/>
      <c r="AR216" s="59"/>
    </row>
    <row r="217" spans="1:44" ht="16.5" customHeight="1">
      <c r="A217" s="39">
        <v>11</v>
      </c>
      <c r="B217" s="39" t="s">
        <v>1999</v>
      </c>
      <c r="C217" s="41" t="s">
        <v>2000</v>
      </c>
      <c r="D217" s="18"/>
      <c r="E217" s="84"/>
      <c r="F217" s="48"/>
      <c r="G217" s="48"/>
      <c r="H217" s="48"/>
      <c r="I217" s="48"/>
      <c r="J217" s="47"/>
      <c r="K217" s="48"/>
      <c r="L217" s="48"/>
      <c r="M217" s="48"/>
      <c r="N217" s="48"/>
      <c r="O217" s="48"/>
      <c r="P217" s="51"/>
      <c r="Q217" s="48"/>
      <c r="R217" s="48"/>
      <c r="S217" s="48"/>
      <c r="T217" s="50"/>
      <c r="U217" s="80"/>
      <c r="V217" s="47"/>
      <c r="W217" s="48"/>
      <c r="X217" s="48"/>
      <c r="Y217" s="48"/>
      <c r="Z217" s="50"/>
      <c r="AA217" s="49"/>
      <c r="AB217" s="80"/>
      <c r="AC217" s="52" t="s">
        <v>1279</v>
      </c>
      <c r="AD217" s="52"/>
      <c r="AE217" s="52"/>
      <c r="AF217" s="52"/>
      <c r="AG217" s="52"/>
      <c r="AH217" s="300">
        <f>$AH$7</f>
        <v>0.25</v>
      </c>
      <c r="AI217" s="298"/>
      <c r="AJ217" s="55" t="s">
        <v>1280</v>
      </c>
      <c r="AK217" s="63"/>
      <c r="AL217" s="110"/>
      <c r="AM217" s="111"/>
      <c r="AN217" s="111"/>
      <c r="AO217" s="111"/>
      <c r="AP217" s="112"/>
      <c r="AQ217" s="58"/>
      <c r="AR217" s="59"/>
    </row>
    <row r="218" spans="1:44" ht="16.5" customHeight="1">
      <c r="A218" s="39">
        <v>11</v>
      </c>
      <c r="B218" s="108" t="s">
        <v>2001</v>
      </c>
      <c r="C218" s="41" t="s">
        <v>2002</v>
      </c>
      <c r="D218" s="18"/>
      <c r="E218" s="84"/>
      <c r="F218" s="48"/>
      <c r="G218" s="48"/>
      <c r="H218" s="48"/>
      <c r="I218" s="48"/>
      <c r="J218" s="47"/>
      <c r="K218" s="315"/>
      <c r="L218" s="315"/>
      <c r="M218" s="48"/>
      <c r="N218" s="48"/>
      <c r="O218" s="48"/>
      <c r="P218" s="51"/>
      <c r="Q218" s="48"/>
      <c r="R218" s="48"/>
      <c r="S218" s="48"/>
      <c r="T218" s="50"/>
      <c r="U218" s="80"/>
      <c r="V218" s="60"/>
      <c r="W218" s="36"/>
      <c r="X218" s="36"/>
      <c r="Y218" s="36"/>
      <c r="Z218" s="61"/>
      <c r="AA218" s="66"/>
      <c r="AB218" s="67"/>
      <c r="AC218" s="52" t="s">
        <v>1282</v>
      </c>
      <c r="AD218" s="52"/>
      <c r="AE218" s="52"/>
      <c r="AF218" s="52"/>
      <c r="AG218" s="52"/>
      <c r="AH218" s="300">
        <f>$AH$8</f>
        <v>0.5</v>
      </c>
      <c r="AI218" s="298"/>
      <c r="AJ218" s="55" t="s">
        <v>938</v>
      </c>
      <c r="AK218" s="63"/>
      <c r="AL218" s="110"/>
      <c r="AM218" s="111"/>
      <c r="AN218" s="111"/>
      <c r="AO218" s="111"/>
      <c r="AP218" s="112"/>
      <c r="AQ218" s="58"/>
      <c r="AR218" s="59"/>
    </row>
    <row r="219" spans="1:44" ht="16.5" customHeight="1">
      <c r="A219" s="39">
        <v>11</v>
      </c>
      <c r="B219" s="39" t="s">
        <v>2003</v>
      </c>
      <c r="C219" s="41" t="s">
        <v>2004</v>
      </c>
      <c r="D219" s="18"/>
      <c r="E219" s="84"/>
      <c r="F219" s="48"/>
      <c r="G219" s="48"/>
      <c r="H219" s="48"/>
      <c r="I219" s="48"/>
      <c r="J219" s="85" t="s">
        <v>896</v>
      </c>
      <c r="K219" s="16">
        <v>3</v>
      </c>
      <c r="L219" s="16" t="s">
        <v>893</v>
      </c>
      <c r="M219" s="299">
        <f>$M$15</f>
        <v>83</v>
      </c>
      <c r="N219" s="299"/>
      <c r="O219" s="48" t="s">
        <v>1278</v>
      </c>
      <c r="P219" s="51"/>
      <c r="Q219" s="48"/>
      <c r="R219" s="48"/>
      <c r="S219" s="48"/>
      <c r="T219" s="50"/>
      <c r="U219" s="80"/>
      <c r="V219" s="47" t="s">
        <v>1284</v>
      </c>
      <c r="W219" s="48"/>
      <c r="X219" s="48"/>
      <c r="Y219" s="48"/>
      <c r="Z219" s="50"/>
      <c r="AA219" s="49"/>
      <c r="AB219" s="80"/>
      <c r="AC219" s="18"/>
      <c r="AD219" s="18"/>
      <c r="AE219" s="18"/>
      <c r="AF219" s="18"/>
      <c r="AG219" s="18"/>
      <c r="AH219" s="8"/>
      <c r="AI219" s="8"/>
      <c r="AJ219" s="26"/>
      <c r="AK219" s="44"/>
      <c r="AL219" s="47"/>
      <c r="AM219" s="48"/>
      <c r="AN219" s="48"/>
      <c r="AO219" s="48"/>
      <c r="AP219" s="51"/>
      <c r="AQ219" s="58"/>
      <c r="AR219" s="59"/>
    </row>
    <row r="220" spans="1:44" ht="16.5" customHeight="1">
      <c r="A220" s="39">
        <v>11</v>
      </c>
      <c r="B220" s="108" t="s">
        <v>2005</v>
      </c>
      <c r="C220" s="41" t="s">
        <v>2006</v>
      </c>
      <c r="D220" s="18"/>
      <c r="E220" s="84"/>
      <c r="F220" s="48"/>
      <c r="G220" s="48"/>
      <c r="H220" s="48"/>
      <c r="I220" s="48"/>
      <c r="J220" s="47"/>
      <c r="K220" s="48"/>
      <c r="L220" s="48"/>
      <c r="M220" s="48"/>
      <c r="N220" s="48"/>
      <c r="O220" s="48"/>
      <c r="P220" s="51"/>
      <c r="Q220" s="48"/>
      <c r="R220" s="48"/>
      <c r="S220" s="48"/>
      <c r="T220" s="50"/>
      <c r="U220" s="80"/>
      <c r="V220" s="47"/>
      <c r="W220" s="48"/>
      <c r="X220" s="48"/>
      <c r="Y220" s="50" t="s">
        <v>893</v>
      </c>
      <c r="Z220" s="313">
        <f>$Z$10</f>
        <v>2</v>
      </c>
      <c r="AA220" s="299"/>
      <c r="AB220" s="65"/>
      <c r="AC220" s="52" t="s">
        <v>1279</v>
      </c>
      <c r="AD220" s="52"/>
      <c r="AE220" s="52"/>
      <c r="AF220" s="52"/>
      <c r="AG220" s="52"/>
      <c r="AH220" s="300">
        <f>$AH$7</f>
        <v>0.25</v>
      </c>
      <c r="AI220" s="298"/>
      <c r="AJ220" s="55" t="s">
        <v>756</v>
      </c>
      <c r="AK220" s="63"/>
      <c r="AL220" s="110"/>
      <c r="AM220" s="111"/>
      <c r="AN220" s="111"/>
      <c r="AO220" s="111"/>
      <c r="AP220" s="112"/>
      <c r="AQ220" s="58"/>
      <c r="AR220" s="59"/>
    </row>
    <row r="221" spans="1:44" ht="16.5" customHeight="1">
      <c r="A221" s="39">
        <v>11</v>
      </c>
      <c r="B221" s="39" t="s">
        <v>2007</v>
      </c>
      <c r="C221" s="41" t="s">
        <v>2008</v>
      </c>
      <c r="D221" s="60"/>
      <c r="E221" s="100"/>
      <c r="F221" s="36"/>
      <c r="G221" s="36"/>
      <c r="H221" s="36"/>
      <c r="I221" s="62"/>
      <c r="J221" s="60"/>
      <c r="K221" s="95"/>
      <c r="L221" s="96"/>
      <c r="M221" s="96"/>
      <c r="N221" s="96"/>
      <c r="O221" s="96"/>
      <c r="P221" s="97"/>
      <c r="Q221" s="36"/>
      <c r="R221" s="36"/>
      <c r="S221" s="36"/>
      <c r="T221" s="61"/>
      <c r="U221" s="67"/>
      <c r="V221" s="60"/>
      <c r="W221" s="36"/>
      <c r="X221" s="36"/>
      <c r="Y221" s="36"/>
      <c r="Z221" s="61"/>
      <c r="AA221" s="66"/>
      <c r="AB221" s="67"/>
      <c r="AC221" s="52" t="s">
        <v>1282</v>
      </c>
      <c r="AD221" s="52"/>
      <c r="AE221" s="52"/>
      <c r="AF221" s="52"/>
      <c r="AG221" s="52"/>
      <c r="AH221" s="300">
        <f>$AH$8</f>
        <v>0.5</v>
      </c>
      <c r="AI221" s="298"/>
      <c r="AJ221" s="55" t="s">
        <v>938</v>
      </c>
      <c r="AK221" s="63"/>
      <c r="AL221" s="116"/>
      <c r="AM221" s="117"/>
      <c r="AN221" s="117"/>
      <c r="AO221" s="117"/>
      <c r="AP221" s="118"/>
      <c r="AQ221" s="58"/>
      <c r="AR221" s="59"/>
    </row>
    <row r="222" spans="1:44" ht="16.5" customHeight="1">
      <c r="A222" s="91">
        <v>11</v>
      </c>
      <c r="B222" s="91">
        <v>8001</v>
      </c>
      <c r="C222" s="92" t="s">
        <v>2009</v>
      </c>
      <c r="D222" s="324" t="s">
        <v>1543</v>
      </c>
      <c r="E222" s="47" t="s">
        <v>1544</v>
      </c>
      <c r="F222" s="48"/>
      <c r="G222" s="48"/>
      <c r="H222" s="48"/>
      <c r="I222" s="48"/>
      <c r="J222" s="48"/>
      <c r="K222" s="48"/>
      <c r="L222" s="48"/>
      <c r="M222" s="48"/>
      <c r="N222" s="48"/>
      <c r="O222" s="48"/>
      <c r="P222" s="51"/>
      <c r="Q222" s="48"/>
      <c r="R222" s="48"/>
      <c r="S222" s="48"/>
      <c r="T222" s="50"/>
      <c r="U222" s="80"/>
      <c r="V222" s="47"/>
      <c r="W222" s="48"/>
      <c r="X222" s="48"/>
      <c r="Y222" s="48"/>
      <c r="Z222" s="50"/>
      <c r="AA222" s="49"/>
      <c r="AB222" s="80"/>
      <c r="AC222" s="48"/>
      <c r="AD222" s="48"/>
      <c r="AE222" s="48"/>
      <c r="AF222" s="48"/>
      <c r="AG222" s="48"/>
      <c r="AH222" s="16"/>
      <c r="AI222" s="16"/>
      <c r="AJ222" s="48"/>
      <c r="AK222" s="51"/>
      <c r="AL222" s="344" t="s">
        <v>1575</v>
      </c>
      <c r="AM222" s="321"/>
      <c r="AN222" s="321"/>
      <c r="AO222" s="321"/>
      <c r="AP222" s="345"/>
      <c r="AQ222" s="109">
        <f>ROUND(ROUND(K223,0)*(1+AM226),0)</f>
        <v>275</v>
      </c>
      <c r="AR222" s="46"/>
    </row>
    <row r="223" spans="1:44" ht="16.5" customHeight="1">
      <c r="A223" s="39">
        <v>11</v>
      </c>
      <c r="B223" s="91">
        <v>8002</v>
      </c>
      <c r="C223" s="41" t="s">
        <v>956</v>
      </c>
      <c r="D223" s="324"/>
      <c r="E223" s="47"/>
      <c r="F223" s="48"/>
      <c r="G223" s="48"/>
      <c r="H223" s="48"/>
      <c r="I223" s="48"/>
      <c r="J223" s="48"/>
      <c r="K223" s="299">
        <f>'訪問介護'!K223</f>
        <v>229</v>
      </c>
      <c r="L223" s="299"/>
      <c r="M223" s="48" t="s">
        <v>1278</v>
      </c>
      <c r="N223" s="48"/>
      <c r="O223" s="48"/>
      <c r="P223" s="51"/>
      <c r="Q223" s="48"/>
      <c r="R223" s="48"/>
      <c r="S223" s="48"/>
      <c r="T223" s="50"/>
      <c r="U223" s="80"/>
      <c r="V223" s="47"/>
      <c r="W223" s="48"/>
      <c r="X223" s="48"/>
      <c r="Y223" s="48"/>
      <c r="Z223" s="50"/>
      <c r="AA223" s="49"/>
      <c r="AB223" s="80"/>
      <c r="AC223" s="52" t="s">
        <v>1279</v>
      </c>
      <c r="AD223" s="52"/>
      <c r="AE223" s="52"/>
      <c r="AF223" s="52"/>
      <c r="AG223" s="52"/>
      <c r="AH223" s="300">
        <f>$AH$7</f>
        <v>0.25</v>
      </c>
      <c r="AI223" s="298"/>
      <c r="AJ223" s="55" t="s">
        <v>1280</v>
      </c>
      <c r="AK223" s="63"/>
      <c r="AL223" s="320"/>
      <c r="AM223" s="337"/>
      <c r="AN223" s="337"/>
      <c r="AO223" s="337"/>
      <c r="AP223" s="345"/>
      <c r="AQ223" s="58">
        <f>ROUND(ROUND(K223*(1+AH223),0)*(1+AM226),0)</f>
        <v>343</v>
      </c>
      <c r="AR223" s="59"/>
    </row>
    <row r="224" spans="1:44" ht="16.5" customHeight="1">
      <c r="A224" s="39">
        <v>11</v>
      </c>
      <c r="B224" s="91">
        <v>8003</v>
      </c>
      <c r="C224" s="41" t="s">
        <v>957</v>
      </c>
      <c r="D224" s="324"/>
      <c r="E224" s="47"/>
      <c r="F224" s="48"/>
      <c r="G224" s="48"/>
      <c r="H224" s="48"/>
      <c r="I224" s="48"/>
      <c r="J224" s="48"/>
      <c r="K224" s="48"/>
      <c r="L224" s="48"/>
      <c r="M224" s="48"/>
      <c r="N224" s="48"/>
      <c r="O224" s="48"/>
      <c r="P224" s="51"/>
      <c r="Q224" s="48"/>
      <c r="R224" s="48"/>
      <c r="S224" s="48"/>
      <c r="T224" s="50"/>
      <c r="U224" s="80"/>
      <c r="V224" s="60"/>
      <c r="W224" s="36"/>
      <c r="X224" s="36"/>
      <c r="Y224" s="36"/>
      <c r="Z224" s="61"/>
      <c r="AA224" s="66"/>
      <c r="AB224" s="67"/>
      <c r="AC224" s="52" t="s">
        <v>1282</v>
      </c>
      <c r="AD224" s="52"/>
      <c r="AE224" s="52"/>
      <c r="AF224" s="52"/>
      <c r="AG224" s="52"/>
      <c r="AH224" s="300">
        <f>$AH$8</f>
        <v>0.5</v>
      </c>
      <c r="AI224" s="298"/>
      <c r="AJ224" s="55" t="s">
        <v>938</v>
      </c>
      <c r="AK224" s="63"/>
      <c r="AL224" s="110"/>
      <c r="AM224" s="111"/>
      <c r="AN224" s="111"/>
      <c r="AO224" s="111"/>
      <c r="AP224" s="112"/>
      <c r="AQ224" s="58">
        <f>ROUND(ROUND(K223*(1+AH224),0)*(1+AM226),0)</f>
        <v>413</v>
      </c>
      <c r="AR224" s="59"/>
    </row>
    <row r="225" spans="1:44" ht="16.5" customHeight="1">
      <c r="A225" s="39">
        <v>11</v>
      </c>
      <c r="B225" s="91">
        <v>8004</v>
      </c>
      <c r="C225" s="41" t="s">
        <v>958</v>
      </c>
      <c r="D225" s="324"/>
      <c r="E225" s="47"/>
      <c r="F225" s="48"/>
      <c r="G225" s="48"/>
      <c r="H225" s="48"/>
      <c r="I225" s="48"/>
      <c r="J225" s="48"/>
      <c r="K225" s="48"/>
      <c r="L225" s="48"/>
      <c r="M225" s="48"/>
      <c r="N225" s="48"/>
      <c r="O225" s="48"/>
      <c r="P225" s="51"/>
      <c r="Q225" s="48"/>
      <c r="R225" s="48"/>
      <c r="S225" s="48"/>
      <c r="T225" s="50"/>
      <c r="U225" s="80"/>
      <c r="V225" s="47" t="s">
        <v>1284</v>
      </c>
      <c r="W225" s="48"/>
      <c r="X225" s="48"/>
      <c r="Y225" s="48"/>
      <c r="Z225" s="50"/>
      <c r="AA225" s="49"/>
      <c r="AB225" s="80"/>
      <c r="AC225" s="48"/>
      <c r="AD225" s="48"/>
      <c r="AE225" s="48"/>
      <c r="AF225" s="48"/>
      <c r="AG225" s="48"/>
      <c r="AH225" s="8"/>
      <c r="AI225" s="8"/>
      <c r="AJ225" s="26"/>
      <c r="AK225" s="44"/>
      <c r="AL225" s="47"/>
      <c r="AM225" s="48"/>
      <c r="AN225" s="48"/>
      <c r="AO225" s="48"/>
      <c r="AP225" s="51"/>
      <c r="AQ225" s="45">
        <f>ROUND(ROUND(K223*Z226,0)*(1+AM226),0)</f>
        <v>550</v>
      </c>
      <c r="AR225" s="59"/>
    </row>
    <row r="226" spans="1:44" ht="16.5" customHeight="1">
      <c r="A226" s="39">
        <v>11</v>
      </c>
      <c r="B226" s="91">
        <v>8005</v>
      </c>
      <c r="C226" s="41" t="s">
        <v>959</v>
      </c>
      <c r="D226" s="324"/>
      <c r="E226" s="47"/>
      <c r="F226" s="48"/>
      <c r="G226" s="48"/>
      <c r="H226" s="48"/>
      <c r="I226" s="48"/>
      <c r="J226" s="48"/>
      <c r="K226" s="48"/>
      <c r="L226" s="48"/>
      <c r="M226" s="48"/>
      <c r="N226" s="48"/>
      <c r="O226" s="48"/>
      <c r="P226" s="51"/>
      <c r="Q226" s="48"/>
      <c r="R226" s="48"/>
      <c r="S226" s="48"/>
      <c r="T226" s="50"/>
      <c r="U226" s="80"/>
      <c r="V226" s="47"/>
      <c r="W226" s="48"/>
      <c r="X226" s="30"/>
      <c r="Y226" s="50" t="s">
        <v>960</v>
      </c>
      <c r="Z226" s="313">
        <f>$Z$10</f>
        <v>2</v>
      </c>
      <c r="AA226" s="299"/>
      <c r="AB226" s="65"/>
      <c r="AC226" s="52" t="s">
        <v>1279</v>
      </c>
      <c r="AD226" s="52"/>
      <c r="AE226" s="52"/>
      <c r="AF226" s="52"/>
      <c r="AG226" s="52"/>
      <c r="AH226" s="300">
        <f>$AH$7</f>
        <v>0.25</v>
      </c>
      <c r="AI226" s="298"/>
      <c r="AJ226" s="55" t="s">
        <v>756</v>
      </c>
      <c r="AK226" s="63"/>
      <c r="AL226" s="110"/>
      <c r="AM226" s="313">
        <f>$AM$10</f>
        <v>0.2</v>
      </c>
      <c r="AN226" s="313"/>
      <c r="AO226" s="111" t="s">
        <v>756</v>
      </c>
      <c r="AP226" s="112"/>
      <c r="AQ226" s="58">
        <f>ROUND(ROUND(ROUND(K223*Z226,0)*(1+AH226),0)*(1+AM226),0)</f>
        <v>688</v>
      </c>
      <c r="AR226" s="59"/>
    </row>
    <row r="227" spans="1:44" ht="16.5" customHeight="1">
      <c r="A227" s="39">
        <v>11</v>
      </c>
      <c r="B227" s="91">
        <v>8006</v>
      </c>
      <c r="C227" s="41" t="s">
        <v>961</v>
      </c>
      <c r="D227" s="324"/>
      <c r="E227" s="47"/>
      <c r="F227" s="48"/>
      <c r="G227" s="48"/>
      <c r="H227" s="48"/>
      <c r="I227" s="48"/>
      <c r="J227" s="48"/>
      <c r="K227" s="48"/>
      <c r="L227" s="48"/>
      <c r="M227" s="48"/>
      <c r="N227" s="48"/>
      <c r="O227" s="48"/>
      <c r="P227" s="51"/>
      <c r="Q227" s="36"/>
      <c r="R227" s="36"/>
      <c r="S227" s="36"/>
      <c r="T227" s="61"/>
      <c r="U227" s="67"/>
      <c r="V227" s="60"/>
      <c r="W227" s="36"/>
      <c r="X227" s="36"/>
      <c r="Y227" s="36"/>
      <c r="Z227" s="61"/>
      <c r="AA227" s="66"/>
      <c r="AB227" s="67"/>
      <c r="AC227" s="52" t="s">
        <v>1282</v>
      </c>
      <c r="AD227" s="52"/>
      <c r="AE227" s="52"/>
      <c r="AF227" s="52"/>
      <c r="AG227" s="52"/>
      <c r="AH227" s="300">
        <f>$AH$8</f>
        <v>0.5</v>
      </c>
      <c r="AI227" s="298"/>
      <c r="AJ227" s="55" t="s">
        <v>938</v>
      </c>
      <c r="AK227" s="63"/>
      <c r="AL227" s="110"/>
      <c r="AM227" s="111"/>
      <c r="AN227" s="111"/>
      <c r="AO227" s="111"/>
      <c r="AP227" s="112"/>
      <c r="AQ227" s="58">
        <f>ROUND(ROUND(ROUND(K223*Z226,0)*(1+AH227),0)*(1+AM226),0)</f>
        <v>824</v>
      </c>
      <c r="AR227" s="59"/>
    </row>
    <row r="228" spans="1:44" ht="16.5" customHeight="1">
      <c r="A228" s="39">
        <v>11</v>
      </c>
      <c r="B228" s="91">
        <v>8013</v>
      </c>
      <c r="C228" s="41" t="s">
        <v>962</v>
      </c>
      <c r="D228" s="324"/>
      <c r="E228" s="42" t="s">
        <v>1551</v>
      </c>
      <c r="F228" s="26"/>
      <c r="G228" s="26"/>
      <c r="H228" s="26"/>
      <c r="I228" s="26"/>
      <c r="J228" s="26"/>
      <c r="K228" s="26"/>
      <c r="L228" s="26"/>
      <c r="M228" s="26"/>
      <c r="N228" s="26"/>
      <c r="O228" s="26"/>
      <c r="P228" s="44"/>
      <c r="Q228" s="26"/>
      <c r="R228" s="48"/>
      <c r="S228" s="48"/>
      <c r="T228" s="50"/>
      <c r="U228" s="80"/>
      <c r="V228" s="42"/>
      <c r="W228" s="26"/>
      <c r="X228" s="26"/>
      <c r="Y228" s="26"/>
      <c r="Z228" s="43"/>
      <c r="AA228" s="78"/>
      <c r="AB228" s="79"/>
      <c r="AC228" s="48"/>
      <c r="AD228" s="48"/>
      <c r="AE228" s="48"/>
      <c r="AF228" s="48"/>
      <c r="AG228" s="48"/>
      <c r="AH228" s="16"/>
      <c r="AI228" s="16"/>
      <c r="AJ228" s="26"/>
      <c r="AK228" s="44"/>
      <c r="AL228" s="47"/>
      <c r="AM228" s="48"/>
      <c r="AN228" s="48"/>
      <c r="AO228" s="48"/>
      <c r="AP228" s="51"/>
      <c r="AQ228" s="45">
        <f>ROUND(ROUND(K229,0)*(1+AM226),0)</f>
        <v>349</v>
      </c>
      <c r="AR228" s="59"/>
    </row>
    <row r="229" spans="1:44" ht="16.5" customHeight="1">
      <c r="A229" s="39">
        <v>11</v>
      </c>
      <c r="B229" s="91">
        <v>8014</v>
      </c>
      <c r="C229" s="41" t="s">
        <v>963</v>
      </c>
      <c r="D229" s="324"/>
      <c r="E229" s="86"/>
      <c r="F229" s="48"/>
      <c r="G229" s="48"/>
      <c r="H229" s="48"/>
      <c r="I229" s="48"/>
      <c r="J229" s="48"/>
      <c r="K229" s="299">
        <f>'訪問介護'!K229</f>
        <v>291</v>
      </c>
      <c r="L229" s="299"/>
      <c r="M229" s="48" t="s">
        <v>1278</v>
      </c>
      <c r="N229" s="48"/>
      <c r="O229" s="48"/>
      <c r="P229" s="51"/>
      <c r="Q229" s="48"/>
      <c r="R229" s="48"/>
      <c r="S229" s="48"/>
      <c r="T229" s="50"/>
      <c r="U229" s="80"/>
      <c r="V229" s="47"/>
      <c r="W229" s="48"/>
      <c r="X229" s="48"/>
      <c r="Y229" s="48"/>
      <c r="Z229" s="50"/>
      <c r="AA229" s="49"/>
      <c r="AB229" s="80"/>
      <c r="AC229" s="52" t="s">
        <v>1279</v>
      </c>
      <c r="AD229" s="52"/>
      <c r="AE229" s="52"/>
      <c r="AF229" s="52"/>
      <c r="AG229" s="52"/>
      <c r="AH229" s="300">
        <f>$AH$7</f>
        <v>0.25</v>
      </c>
      <c r="AI229" s="298"/>
      <c r="AJ229" s="55" t="s">
        <v>1280</v>
      </c>
      <c r="AK229" s="63"/>
      <c r="AL229" s="110"/>
      <c r="AM229" s="111"/>
      <c r="AN229" s="111"/>
      <c r="AO229" s="111"/>
      <c r="AP229" s="112"/>
      <c r="AQ229" s="58">
        <f>ROUND(ROUND(K229*(1+AH229),0)*(1+AM226),0)</f>
        <v>437</v>
      </c>
      <c r="AR229" s="59"/>
    </row>
    <row r="230" spans="1:44" ht="16.5" customHeight="1">
      <c r="A230" s="39">
        <v>11</v>
      </c>
      <c r="B230" s="91">
        <v>8015</v>
      </c>
      <c r="C230" s="41" t="s">
        <v>964</v>
      </c>
      <c r="D230" s="48"/>
      <c r="E230" s="86"/>
      <c r="F230" s="48"/>
      <c r="G230" s="48"/>
      <c r="H230" s="48"/>
      <c r="I230" s="48"/>
      <c r="J230" s="48"/>
      <c r="K230" s="48"/>
      <c r="L230" s="48"/>
      <c r="M230" s="48"/>
      <c r="N230" s="48"/>
      <c r="O230" s="48"/>
      <c r="P230" s="51"/>
      <c r="Q230" s="48"/>
      <c r="R230" s="48"/>
      <c r="S230" s="48"/>
      <c r="T230" s="50"/>
      <c r="U230" s="80"/>
      <c r="V230" s="60"/>
      <c r="W230" s="36"/>
      <c r="X230" s="36"/>
      <c r="Y230" s="36"/>
      <c r="Z230" s="61"/>
      <c r="AA230" s="66"/>
      <c r="AB230" s="67"/>
      <c r="AC230" s="52" t="s">
        <v>1282</v>
      </c>
      <c r="AD230" s="52"/>
      <c r="AE230" s="52"/>
      <c r="AF230" s="52"/>
      <c r="AG230" s="52"/>
      <c r="AH230" s="300">
        <f>$AH$8</f>
        <v>0.5</v>
      </c>
      <c r="AI230" s="298"/>
      <c r="AJ230" s="55" t="s">
        <v>938</v>
      </c>
      <c r="AK230" s="63"/>
      <c r="AL230" s="110"/>
      <c r="AM230" s="111"/>
      <c r="AN230" s="111"/>
      <c r="AO230" s="111"/>
      <c r="AP230" s="112"/>
      <c r="AQ230" s="58">
        <f>ROUND(ROUND(K229*(1+AH230),0)*(1+AM226),0)</f>
        <v>524</v>
      </c>
      <c r="AR230" s="59"/>
    </row>
    <row r="231" spans="1:44" ht="16.5" customHeight="1">
      <c r="A231" s="39">
        <v>11</v>
      </c>
      <c r="B231" s="91">
        <v>8016</v>
      </c>
      <c r="C231" s="41" t="s">
        <v>965</v>
      </c>
      <c r="D231" s="48"/>
      <c r="E231" s="86"/>
      <c r="F231" s="48"/>
      <c r="G231" s="48"/>
      <c r="H231" s="48"/>
      <c r="I231" s="48"/>
      <c r="J231" s="48"/>
      <c r="K231" s="48"/>
      <c r="L231" s="48"/>
      <c r="M231" s="48"/>
      <c r="N231" s="48"/>
      <c r="O231" s="48"/>
      <c r="P231" s="51"/>
      <c r="Q231" s="48"/>
      <c r="R231" s="48"/>
      <c r="S231" s="48"/>
      <c r="T231" s="50"/>
      <c r="U231" s="80"/>
      <c r="V231" s="47" t="s">
        <v>1284</v>
      </c>
      <c r="W231" s="48"/>
      <c r="X231" s="48"/>
      <c r="Y231" s="48"/>
      <c r="Z231" s="50"/>
      <c r="AA231" s="49"/>
      <c r="AB231" s="80"/>
      <c r="AC231" s="48"/>
      <c r="AD231" s="48"/>
      <c r="AE231" s="48"/>
      <c r="AF231" s="48"/>
      <c r="AG231" s="48"/>
      <c r="AH231" s="8"/>
      <c r="AI231" s="8"/>
      <c r="AJ231" s="26"/>
      <c r="AK231" s="44"/>
      <c r="AL231" s="47"/>
      <c r="AM231" s="48"/>
      <c r="AN231" s="48"/>
      <c r="AO231" s="48"/>
      <c r="AP231" s="51"/>
      <c r="AQ231" s="45">
        <f>ROUND(ROUND(K229*Z232,0)*(1+AM226),0)</f>
        <v>698</v>
      </c>
      <c r="AR231" s="59"/>
    </row>
    <row r="232" spans="1:44" ht="16.5" customHeight="1">
      <c r="A232" s="39">
        <v>11</v>
      </c>
      <c r="B232" s="91">
        <v>8017</v>
      </c>
      <c r="C232" s="41" t="s">
        <v>966</v>
      </c>
      <c r="D232" s="48"/>
      <c r="E232" s="86"/>
      <c r="F232" s="48"/>
      <c r="G232" s="48"/>
      <c r="H232" s="48"/>
      <c r="I232" s="48"/>
      <c r="J232" s="48"/>
      <c r="K232" s="48"/>
      <c r="L232" s="48"/>
      <c r="M232" s="48"/>
      <c r="N232" s="48"/>
      <c r="O232" s="48"/>
      <c r="P232" s="51"/>
      <c r="Q232" s="48"/>
      <c r="R232" s="48"/>
      <c r="S232" s="48"/>
      <c r="T232" s="50"/>
      <c r="U232" s="80"/>
      <c r="V232" s="47"/>
      <c r="W232" s="48"/>
      <c r="X232" s="30"/>
      <c r="Y232" s="50" t="s">
        <v>960</v>
      </c>
      <c r="Z232" s="313">
        <f>$Z$10</f>
        <v>2</v>
      </c>
      <c r="AA232" s="299"/>
      <c r="AB232" s="65"/>
      <c r="AC232" s="52" t="s">
        <v>1279</v>
      </c>
      <c r="AD232" s="52"/>
      <c r="AE232" s="52"/>
      <c r="AF232" s="52"/>
      <c r="AG232" s="52"/>
      <c r="AH232" s="300">
        <f>$AH$7</f>
        <v>0.25</v>
      </c>
      <c r="AI232" s="298"/>
      <c r="AJ232" s="55" t="s">
        <v>756</v>
      </c>
      <c r="AK232" s="63"/>
      <c r="AL232" s="110"/>
      <c r="AM232" s="111"/>
      <c r="AN232" s="111"/>
      <c r="AO232" s="111"/>
      <c r="AP232" s="112"/>
      <c r="AQ232" s="58">
        <f>ROUND(ROUND(ROUND(K229*Z232,0)*(1+AH232),0)*(1+AM226),0)</f>
        <v>874</v>
      </c>
      <c r="AR232" s="59"/>
    </row>
    <row r="233" spans="1:44" ht="16.5" customHeight="1">
      <c r="A233" s="39">
        <v>11</v>
      </c>
      <c r="B233" s="91">
        <v>8018</v>
      </c>
      <c r="C233" s="41" t="s">
        <v>967</v>
      </c>
      <c r="D233" s="48"/>
      <c r="E233" s="86"/>
      <c r="F233" s="48"/>
      <c r="G233" s="48"/>
      <c r="H233" s="48"/>
      <c r="I233" s="48"/>
      <c r="J233" s="48"/>
      <c r="K233" s="48"/>
      <c r="L233" s="48"/>
      <c r="M233" s="48"/>
      <c r="N233" s="48"/>
      <c r="O233" s="48"/>
      <c r="P233" s="51"/>
      <c r="Q233" s="36"/>
      <c r="R233" s="36"/>
      <c r="S233" s="36"/>
      <c r="T233" s="61"/>
      <c r="U233" s="67"/>
      <c r="V233" s="60"/>
      <c r="W233" s="36"/>
      <c r="X233" s="36"/>
      <c r="Y233" s="36"/>
      <c r="Z233" s="61"/>
      <c r="AA233" s="66"/>
      <c r="AB233" s="67"/>
      <c r="AC233" s="52" t="s">
        <v>1282</v>
      </c>
      <c r="AD233" s="52"/>
      <c r="AE233" s="52"/>
      <c r="AF233" s="52"/>
      <c r="AG233" s="52"/>
      <c r="AH233" s="300">
        <f>$AH$8</f>
        <v>0.5</v>
      </c>
      <c r="AI233" s="298"/>
      <c r="AJ233" s="55" t="s">
        <v>938</v>
      </c>
      <c r="AK233" s="63"/>
      <c r="AL233" s="110"/>
      <c r="AM233" s="111"/>
      <c r="AN233" s="111"/>
      <c r="AO233" s="111"/>
      <c r="AP233" s="112"/>
      <c r="AQ233" s="58">
        <f>ROUND(ROUND(ROUND(K229*Z232,0)*(1+AH233),0)*(1+AM226),0)</f>
        <v>1048</v>
      </c>
      <c r="AR233" s="59"/>
    </row>
    <row r="234" spans="1:44" ht="16.5" customHeight="1">
      <c r="A234" s="39">
        <v>11</v>
      </c>
      <c r="B234" s="40">
        <v>8131</v>
      </c>
      <c r="C234" s="41" t="s">
        <v>2010</v>
      </c>
      <c r="D234" s="290" t="s">
        <v>2011</v>
      </c>
      <c r="E234" s="336"/>
      <c r="F234" s="336"/>
      <c r="G234" s="26"/>
      <c r="H234" s="26"/>
      <c r="I234" s="26"/>
      <c r="J234" s="26"/>
      <c r="K234" s="26"/>
      <c r="L234" s="26"/>
      <c r="M234" s="26"/>
      <c r="N234" s="26"/>
      <c r="O234" s="26"/>
      <c r="P234" s="44"/>
      <c r="Q234" s="26"/>
      <c r="R234" s="26"/>
      <c r="S234" s="26"/>
      <c r="T234" s="43"/>
      <c r="U234" s="27"/>
      <c r="V234" s="26"/>
      <c r="W234" s="26"/>
      <c r="X234" s="26"/>
      <c r="Y234" s="26"/>
      <c r="Z234" s="43"/>
      <c r="AA234" s="78"/>
      <c r="AB234" s="79"/>
      <c r="AC234" s="26"/>
      <c r="AD234" s="26"/>
      <c r="AE234" s="26"/>
      <c r="AF234" s="26"/>
      <c r="AG234" s="26"/>
      <c r="AH234" s="27"/>
      <c r="AI234" s="27"/>
      <c r="AJ234" s="26"/>
      <c r="AK234" s="26"/>
      <c r="AL234" s="47"/>
      <c r="AM234" s="48"/>
      <c r="AN234" s="48"/>
      <c r="AO234" s="48"/>
      <c r="AP234" s="51"/>
      <c r="AQ234" s="45">
        <f>ROUND(ROUND(K235,0)*(1+AM226),0)</f>
        <v>120</v>
      </c>
      <c r="AR234" s="46"/>
    </row>
    <row r="235" spans="1:44" ht="16.5" customHeight="1">
      <c r="A235" s="39">
        <v>11</v>
      </c>
      <c r="B235" s="39">
        <v>8132</v>
      </c>
      <c r="C235" s="41" t="s">
        <v>968</v>
      </c>
      <c r="D235" s="292"/>
      <c r="E235" s="321"/>
      <c r="F235" s="321"/>
      <c r="G235" s="48"/>
      <c r="H235" s="48"/>
      <c r="I235" s="48"/>
      <c r="J235" s="48"/>
      <c r="K235" s="299">
        <f>'訪問介護'!K235</f>
        <v>100</v>
      </c>
      <c r="L235" s="299"/>
      <c r="M235" s="48" t="s">
        <v>1278</v>
      </c>
      <c r="N235" s="48"/>
      <c r="O235" s="48"/>
      <c r="P235" s="51"/>
      <c r="Q235" s="48"/>
      <c r="R235" s="48"/>
      <c r="S235" s="48"/>
      <c r="T235" s="50"/>
      <c r="U235" s="16"/>
      <c r="V235" s="48"/>
      <c r="W235" s="48"/>
      <c r="X235" s="48"/>
      <c r="Y235" s="48"/>
      <c r="Z235" s="50"/>
      <c r="AA235" s="49"/>
      <c r="AB235" s="80"/>
      <c r="AC235" s="52" t="s">
        <v>1279</v>
      </c>
      <c r="AD235" s="52"/>
      <c r="AE235" s="52"/>
      <c r="AF235" s="52"/>
      <c r="AG235" s="52"/>
      <c r="AH235" s="300">
        <f>$AH$7</f>
        <v>0.25</v>
      </c>
      <c r="AI235" s="298"/>
      <c r="AJ235" s="55" t="s">
        <v>951</v>
      </c>
      <c r="AK235" s="55"/>
      <c r="AL235" s="110"/>
      <c r="AM235" s="111"/>
      <c r="AN235" s="111"/>
      <c r="AO235" s="111"/>
      <c r="AP235" s="112"/>
      <c r="AQ235" s="58">
        <f>ROUND(ROUND(K235*(1+AH235),0)*(1+AM226),0)</f>
        <v>150</v>
      </c>
      <c r="AR235" s="59"/>
    </row>
    <row r="236" spans="1:44" ht="16.5" customHeight="1">
      <c r="A236" s="39">
        <v>11</v>
      </c>
      <c r="B236" s="39">
        <v>8133</v>
      </c>
      <c r="C236" s="41" t="s">
        <v>900</v>
      </c>
      <c r="D236" s="294"/>
      <c r="E236" s="340"/>
      <c r="F236" s="340"/>
      <c r="G236" s="36"/>
      <c r="H236" s="36"/>
      <c r="I236" s="36"/>
      <c r="J236" s="36"/>
      <c r="K236" s="36"/>
      <c r="L236" s="36"/>
      <c r="M236" s="36"/>
      <c r="N236" s="36"/>
      <c r="O236" s="36"/>
      <c r="P236" s="62"/>
      <c r="Q236" s="36"/>
      <c r="R236" s="36"/>
      <c r="S236" s="36"/>
      <c r="T236" s="61"/>
      <c r="U236" s="119"/>
      <c r="V236" s="36"/>
      <c r="W236" s="36"/>
      <c r="X236" s="36"/>
      <c r="Y236" s="36"/>
      <c r="Z236" s="61"/>
      <c r="AA236" s="66"/>
      <c r="AB236" s="67"/>
      <c r="AC236" s="52" t="s">
        <v>1282</v>
      </c>
      <c r="AD236" s="52"/>
      <c r="AE236" s="52"/>
      <c r="AF236" s="52"/>
      <c r="AG236" s="52"/>
      <c r="AH236" s="300">
        <f>$AH$8</f>
        <v>0.5</v>
      </c>
      <c r="AI236" s="298"/>
      <c r="AJ236" s="55" t="s">
        <v>938</v>
      </c>
      <c r="AK236" s="55"/>
      <c r="AL236" s="116"/>
      <c r="AM236" s="117"/>
      <c r="AN236" s="117"/>
      <c r="AO236" s="117"/>
      <c r="AP236" s="118"/>
      <c r="AQ236" s="58">
        <f>ROUND(ROUND(K235*(1+AH236),0)*(1+AM226),0)</f>
        <v>180</v>
      </c>
      <c r="AR236" s="120"/>
    </row>
  </sheetData>
  <sheetProtection/>
  <mergeCells count="311">
    <mergeCell ref="D174:D179"/>
    <mergeCell ref="E174:E179"/>
    <mergeCell ref="D198:D203"/>
    <mergeCell ref="E198:E203"/>
    <mergeCell ref="AH35:AI35"/>
    <mergeCell ref="D30:D35"/>
    <mergeCell ref="AH31:AI31"/>
    <mergeCell ref="D54:D59"/>
    <mergeCell ref="E102:E107"/>
    <mergeCell ref="D126:D131"/>
    <mergeCell ref="E126:E131"/>
    <mergeCell ref="E54:E59"/>
    <mergeCell ref="AH25:AI25"/>
    <mergeCell ref="AH28:AI28"/>
    <mergeCell ref="AH29:AI29"/>
    <mergeCell ref="AH26:AI26"/>
    <mergeCell ref="AH32:AI32"/>
    <mergeCell ref="AH34:AI34"/>
    <mergeCell ref="K127:L127"/>
    <mergeCell ref="M128:N128"/>
    <mergeCell ref="AH17:AI17"/>
    <mergeCell ref="AH14:AI14"/>
    <mergeCell ref="AH22:AI22"/>
    <mergeCell ref="AH23:AI23"/>
    <mergeCell ref="AH19:AI19"/>
    <mergeCell ref="AH20:AI20"/>
    <mergeCell ref="AH7:AI7"/>
    <mergeCell ref="AH8:AI8"/>
    <mergeCell ref="AH10:AI10"/>
    <mergeCell ref="AH11:AI11"/>
    <mergeCell ref="AH13:AI13"/>
    <mergeCell ref="AH16:AI16"/>
    <mergeCell ref="AM34:AN34"/>
    <mergeCell ref="AL54:AP55"/>
    <mergeCell ref="AM58:AN58"/>
    <mergeCell ref="AL78:AP79"/>
    <mergeCell ref="Z16:AA16"/>
    <mergeCell ref="AL6:AP7"/>
    <mergeCell ref="AM10:AN10"/>
    <mergeCell ref="AL30:AP31"/>
    <mergeCell ref="Z10:AA10"/>
    <mergeCell ref="Z28:AA28"/>
    <mergeCell ref="AM130:AN130"/>
    <mergeCell ref="AL150:AP151"/>
    <mergeCell ref="AM154:AN154"/>
    <mergeCell ref="AL174:AP175"/>
    <mergeCell ref="AM82:AN82"/>
    <mergeCell ref="AL102:AP103"/>
    <mergeCell ref="AM106:AN106"/>
    <mergeCell ref="AL126:AP127"/>
    <mergeCell ref="D222:D229"/>
    <mergeCell ref="K223:L223"/>
    <mergeCell ref="K229:L229"/>
    <mergeCell ref="AL198:AP199"/>
    <mergeCell ref="AM202:AN202"/>
    <mergeCell ref="AL222:AP223"/>
    <mergeCell ref="AM226:AN226"/>
    <mergeCell ref="M200:N200"/>
    <mergeCell ref="K218:L218"/>
    <mergeCell ref="F204:I207"/>
    <mergeCell ref="H209:I209"/>
    <mergeCell ref="AM178:AN178"/>
    <mergeCell ref="H185:I185"/>
    <mergeCell ref="H201:P202"/>
    <mergeCell ref="M189:N189"/>
    <mergeCell ref="K194:L194"/>
    <mergeCell ref="K199:L199"/>
    <mergeCell ref="AH203:AI203"/>
    <mergeCell ref="AH206:AI206"/>
    <mergeCell ref="AH208:AI208"/>
    <mergeCell ref="K170:L170"/>
    <mergeCell ref="K175:L175"/>
    <mergeCell ref="M176:N176"/>
    <mergeCell ref="M183:N183"/>
    <mergeCell ref="F180:I183"/>
    <mergeCell ref="F208:G208"/>
    <mergeCell ref="F184:G184"/>
    <mergeCell ref="M165:N165"/>
    <mergeCell ref="D150:D155"/>
    <mergeCell ref="E150:E155"/>
    <mergeCell ref="K151:L151"/>
    <mergeCell ref="M159:N159"/>
    <mergeCell ref="F156:I159"/>
    <mergeCell ref="F160:G160"/>
    <mergeCell ref="H161:I161"/>
    <mergeCell ref="F132:I135"/>
    <mergeCell ref="M147:N147"/>
    <mergeCell ref="F136:G136"/>
    <mergeCell ref="H137:I137"/>
    <mergeCell ref="K146:L146"/>
    <mergeCell ref="M141:N141"/>
    <mergeCell ref="M135:N135"/>
    <mergeCell ref="F108:I111"/>
    <mergeCell ref="M111:N111"/>
    <mergeCell ref="F112:G112"/>
    <mergeCell ref="H113:I113"/>
    <mergeCell ref="K116:L116"/>
    <mergeCell ref="K122:L122"/>
    <mergeCell ref="M117:N117"/>
    <mergeCell ref="F84:I87"/>
    <mergeCell ref="F88:G88"/>
    <mergeCell ref="H89:I89"/>
    <mergeCell ref="M87:N87"/>
    <mergeCell ref="K98:L98"/>
    <mergeCell ref="D102:D107"/>
    <mergeCell ref="K103:L103"/>
    <mergeCell ref="M104:N104"/>
    <mergeCell ref="M99:N99"/>
    <mergeCell ref="M93:N93"/>
    <mergeCell ref="K74:L74"/>
    <mergeCell ref="D78:D83"/>
    <mergeCell ref="E78:E83"/>
    <mergeCell ref="K79:L79"/>
    <mergeCell ref="M80:N80"/>
    <mergeCell ref="M75:N75"/>
    <mergeCell ref="K55:L55"/>
    <mergeCell ref="M51:N51"/>
    <mergeCell ref="F60:I64"/>
    <mergeCell ref="K62:L62"/>
    <mergeCell ref="F65:G65"/>
    <mergeCell ref="K68:L68"/>
    <mergeCell ref="Z22:AA22"/>
    <mergeCell ref="F39:G39"/>
    <mergeCell ref="K31:L31"/>
    <mergeCell ref="E36:I38"/>
    <mergeCell ref="M27:N27"/>
    <mergeCell ref="M39:N39"/>
    <mergeCell ref="Z34:AA34"/>
    <mergeCell ref="D6:D11"/>
    <mergeCell ref="K7:L7"/>
    <mergeCell ref="M21:N21"/>
    <mergeCell ref="K26:L26"/>
    <mergeCell ref="E12:I14"/>
    <mergeCell ref="F15:G15"/>
    <mergeCell ref="M15:N15"/>
    <mergeCell ref="AH173:AI173"/>
    <mergeCell ref="AH163:AI163"/>
    <mergeCell ref="AH169:AI169"/>
    <mergeCell ref="AH170:AI170"/>
    <mergeCell ref="AH167:AI167"/>
    <mergeCell ref="AH172:AI172"/>
    <mergeCell ref="Z172:AA172"/>
    <mergeCell ref="Z178:AA178"/>
    <mergeCell ref="Z184:AA184"/>
    <mergeCell ref="AH128:AI128"/>
    <mergeCell ref="AH158:AI158"/>
    <mergeCell ref="Z148:AA148"/>
    <mergeCell ref="Z136:AA136"/>
    <mergeCell ref="Z142:AA142"/>
    <mergeCell ref="Z130:AA130"/>
    <mergeCell ref="AH184:AI184"/>
    <mergeCell ref="AH110:AI110"/>
    <mergeCell ref="AH92:AI92"/>
    <mergeCell ref="AH79:AI79"/>
    <mergeCell ref="Z232:AA232"/>
    <mergeCell ref="M207:N207"/>
    <mergeCell ref="Z226:AA226"/>
    <mergeCell ref="Z196:AA196"/>
    <mergeCell ref="Z220:AA220"/>
    <mergeCell ref="Z214:AA214"/>
    <mergeCell ref="M219:N219"/>
    <mergeCell ref="AH37:AI37"/>
    <mergeCell ref="AH38:AI38"/>
    <mergeCell ref="AH40:AI40"/>
    <mergeCell ref="AH56:AI56"/>
    <mergeCell ref="AH55:AI55"/>
    <mergeCell ref="AH58:AI58"/>
    <mergeCell ref="AH49:AI49"/>
    <mergeCell ref="AH50:AI50"/>
    <mergeCell ref="AH53:AI53"/>
    <mergeCell ref="AH52:AI52"/>
    <mergeCell ref="AH41:AI41"/>
    <mergeCell ref="AH59:AI59"/>
    <mergeCell ref="AH67:AI67"/>
    <mergeCell ref="AH68:AI68"/>
    <mergeCell ref="AH64:AI64"/>
    <mergeCell ref="AH43:AI43"/>
    <mergeCell ref="AH46:AI46"/>
    <mergeCell ref="AH61:AI61"/>
    <mergeCell ref="AH62:AI62"/>
    <mergeCell ref="AH65:AI65"/>
    <mergeCell ref="Z76:AA76"/>
    <mergeCell ref="Z64:AA64"/>
    <mergeCell ref="Z70:AA70"/>
    <mergeCell ref="AH70:AI70"/>
    <mergeCell ref="AH73:AI73"/>
    <mergeCell ref="AH74:AI74"/>
    <mergeCell ref="AH71:AI71"/>
    <mergeCell ref="AH76:AI76"/>
    <mergeCell ref="M45:N45"/>
    <mergeCell ref="M69:N69"/>
    <mergeCell ref="M63:N63"/>
    <mergeCell ref="Z40:AA40"/>
    <mergeCell ref="Z46:AA46"/>
    <mergeCell ref="Z58:AA58"/>
    <mergeCell ref="Z52:AA52"/>
    <mergeCell ref="AH44:AI44"/>
    <mergeCell ref="AH47:AI47"/>
    <mergeCell ref="AH77:AI77"/>
    <mergeCell ref="AH109:AI109"/>
    <mergeCell ref="AH100:AI100"/>
    <mergeCell ref="AH91:AI91"/>
    <mergeCell ref="AH80:AI80"/>
    <mergeCell ref="AH83:AI83"/>
    <mergeCell ref="AH89:AI89"/>
    <mergeCell ref="AH106:AI106"/>
    <mergeCell ref="M123:N123"/>
    <mergeCell ref="Z208:AA208"/>
    <mergeCell ref="AH224:AI224"/>
    <mergeCell ref="AH185:AI185"/>
    <mergeCell ref="AH179:AI179"/>
    <mergeCell ref="AH181:AI181"/>
    <mergeCell ref="AH182:AI182"/>
    <mergeCell ref="AH200:AI200"/>
    <mergeCell ref="AH199:AI199"/>
    <mergeCell ref="Z124:AA124"/>
    <mergeCell ref="Z94:AA94"/>
    <mergeCell ref="AH86:AI86"/>
    <mergeCell ref="AH85:AI85"/>
    <mergeCell ref="D234:F236"/>
    <mergeCell ref="Z100:AA100"/>
    <mergeCell ref="M195:N195"/>
    <mergeCell ref="M213:N213"/>
    <mergeCell ref="K235:L235"/>
    <mergeCell ref="M171:N171"/>
    <mergeCell ref="M152:N152"/>
    <mergeCell ref="Z112:AA112"/>
    <mergeCell ref="AH98:AI98"/>
    <mergeCell ref="AH103:AI103"/>
    <mergeCell ref="Z82:AA82"/>
    <mergeCell ref="Z106:AA106"/>
    <mergeCell ref="AH82:AI82"/>
    <mergeCell ref="AH88:AI88"/>
    <mergeCell ref="AH94:AI94"/>
    <mergeCell ref="AH101:AI101"/>
    <mergeCell ref="Z88:AA88"/>
    <mergeCell ref="AH115:AI115"/>
    <mergeCell ref="AH118:AI118"/>
    <mergeCell ref="AH119:AI119"/>
    <mergeCell ref="AH116:AI116"/>
    <mergeCell ref="AH95:AI95"/>
    <mergeCell ref="AH97:AI97"/>
    <mergeCell ref="AH104:AI104"/>
    <mergeCell ref="AH113:AI113"/>
    <mergeCell ref="AH107:AI107"/>
    <mergeCell ref="AH112:AI112"/>
    <mergeCell ref="AH121:AI121"/>
    <mergeCell ref="AH122:AI122"/>
    <mergeCell ref="Z118:AA118"/>
    <mergeCell ref="AH137:AI137"/>
    <mergeCell ref="AH134:AI134"/>
    <mergeCell ref="AH133:AI133"/>
    <mergeCell ref="AH127:AI127"/>
    <mergeCell ref="AH130:AI130"/>
    <mergeCell ref="AH131:AI131"/>
    <mergeCell ref="AH136:AI136"/>
    <mergeCell ref="AH145:AI145"/>
    <mergeCell ref="AH124:AI124"/>
    <mergeCell ref="AH125:AI125"/>
    <mergeCell ref="Z154:AA154"/>
    <mergeCell ref="AH154:AI154"/>
    <mergeCell ref="AH143:AI143"/>
    <mergeCell ref="AH139:AI139"/>
    <mergeCell ref="AH140:AI140"/>
    <mergeCell ref="AH146:AI146"/>
    <mergeCell ref="AH142:AI142"/>
    <mergeCell ref="AH155:AI155"/>
    <mergeCell ref="AH151:AI151"/>
    <mergeCell ref="AH152:AI152"/>
    <mergeCell ref="AH157:AI157"/>
    <mergeCell ref="AH148:AI148"/>
    <mergeCell ref="AH149:AI149"/>
    <mergeCell ref="AH161:AI161"/>
    <mergeCell ref="AH160:AI160"/>
    <mergeCell ref="Z160:AA160"/>
    <mergeCell ref="AH166:AI166"/>
    <mergeCell ref="AH164:AI164"/>
    <mergeCell ref="Z166:AA166"/>
    <mergeCell ref="AH176:AI176"/>
    <mergeCell ref="AH175:AI175"/>
    <mergeCell ref="AH191:AI191"/>
    <mergeCell ref="AH187:AI187"/>
    <mergeCell ref="AH190:AI190"/>
    <mergeCell ref="AH188:AI188"/>
    <mergeCell ref="AH178:AI178"/>
    <mergeCell ref="AH205:AI205"/>
    <mergeCell ref="AH218:AI218"/>
    <mergeCell ref="AH217:AI217"/>
    <mergeCell ref="Z190:AA190"/>
    <mergeCell ref="AH193:AI193"/>
    <mergeCell ref="AH194:AI194"/>
    <mergeCell ref="AH197:AI197"/>
    <mergeCell ref="AH196:AI196"/>
    <mergeCell ref="AH202:AI202"/>
    <mergeCell ref="Z202:AA202"/>
    <mergeCell ref="AH220:AI220"/>
    <mergeCell ref="AH211:AI211"/>
    <mergeCell ref="AH214:AI214"/>
    <mergeCell ref="AH212:AI212"/>
    <mergeCell ref="AH215:AI215"/>
    <mergeCell ref="AH209:AI209"/>
    <mergeCell ref="AH236:AI236"/>
    <mergeCell ref="AH235:AI235"/>
    <mergeCell ref="AH232:AI232"/>
    <mergeCell ref="AH221:AI221"/>
    <mergeCell ref="AH229:AI229"/>
    <mergeCell ref="AH233:AI233"/>
    <mergeCell ref="AH230:AI230"/>
    <mergeCell ref="AH223:AI223"/>
    <mergeCell ref="AH227:AI227"/>
    <mergeCell ref="AH226:AI226"/>
  </mergeCells>
  <printOptions horizontalCentered="1"/>
  <pageMargins left="0.3937007874015748" right="0.3937007874015748" top="0.7874015748031497" bottom="0.5905511811023623" header="0.5118110236220472" footer="0.31496062992125984"/>
  <pageSetup firstPageNumber="6" useFirstPageNumber="1" horizontalDpi="600" verticalDpi="600" orientation="portrait" paperSize="9" scale="63" r:id="rId1"/>
  <headerFooter alignWithMargins="0">
    <oddHeader>&amp;R&amp;9訪問介護</oddHeader>
    <oddFooter>&amp;C&amp;14&amp;P</oddFooter>
  </headerFooter>
  <rowBreaks count="4" manualBreakCount="4">
    <brk id="53" max="43" man="1"/>
    <brk id="101" max="43" man="1"/>
    <brk id="149" max="43" man="1"/>
    <brk id="197" max="43" man="1"/>
  </rowBreaks>
</worksheet>
</file>

<file path=xl/worksheets/sheet5.xml><?xml version="1.0" encoding="utf-8"?>
<worksheet xmlns="http://schemas.openxmlformats.org/spreadsheetml/2006/main" xmlns:r="http://schemas.openxmlformats.org/officeDocument/2006/relationships">
  <dimension ref="A2:AS236"/>
  <sheetViews>
    <sheetView zoomScale="75" zoomScaleNormal="75" zoomScaleSheetLayoutView="75" zoomScalePageLayoutView="0" workbookViewId="0" topLeftCell="A214">
      <selection activeCell="AA241" sqref="AA241"/>
    </sheetView>
  </sheetViews>
  <sheetFormatPr defaultColWidth="9.00390625" defaultRowHeight="16.5" customHeight="1"/>
  <cols>
    <col min="1" max="1" width="4.625" style="10" customWidth="1"/>
    <col min="2" max="2" width="7.625" style="10" customWidth="1"/>
    <col min="3" max="3" width="30.625" style="10" customWidth="1"/>
    <col min="4" max="10" width="2.375" style="10" customWidth="1"/>
    <col min="11" max="16" width="2.375" style="18" customWidth="1"/>
    <col min="17" max="18" width="2.375" style="10" customWidth="1"/>
    <col min="19" max="20" width="2.375" style="19" customWidth="1"/>
    <col min="21" max="25" width="2.375" style="10" customWidth="1"/>
    <col min="26" max="27" width="2.375" style="19" customWidth="1"/>
    <col min="28" max="35" width="2.375" style="10" customWidth="1"/>
    <col min="36" max="36" width="1.75390625" style="10" customWidth="1"/>
    <col min="37" max="42" width="2.375" style="10" customWidth="1"/>
    <col min="43" max="44" width="8.625" style="10" customWidth="1"/>
    <col min="45" max="45" width="2.75390625" style="10" customWidth="1"/>
    <col min="46" max="16384" width="9.00390625" style="10" customWidth="1"/>
  </cols>
  <sheetData>
    <row r="1" ht="9.75" customHeight="1"/>
    <row r="2" spans="1:2" ht="16.5" customHeight="1">
      <c r="A2" s="20"/>
      <c r="B2" s="20" t="s">
        <v>969</v>
      </c>
    </row>
    <row r="3" ht="6.75" customHeight="1">
      <c r="B3" s="20"/>
    </row>
    <row r="4" spans="1:45" ht="16.5" customHeight="1">
      <c r="A4" s="21" t="s">
        <v>970</v>
      </c>
      <c r="B4" s="22"/>
      <c r="C4" s="23" t="s">
        <v>1265</v>
      </c>
      <c r="D4" s="24"/>
      <c r="E4" s="25"/>
      <c r="F4" s="25"/>
      <c r="G4" s="25"/>
      <c r="H4" s="25"/>
      <c r="I4" s="25"/>
      <c r="J4" s="25"/>
      <c r="K4" s="26"/>
      <c r="L4" s="26"/>
      <c r="M4" s="26"/>
      <c r="N4" s="26"/>
      <c r="O4" s="26"/>
      <c r="P4" s="26"/>
      <c r="Q4" s="25"/>
      <c r="R4" s="27" t="s">
        <v>1266</v>
      </c>
      <c r="S4" s="28"/>
      <c r="T4" s="28"/>
      <c r="U4" s="25"/>
      <c r="V4" s="25"/>
      <c r="W4" s="25"/>
      <c r="X4" s="25"/>
      <c r="Y4" s="25"/>
      <c r="Z4" s="28"/>
      <c r="AA4" s="28"/>
      <c r="AB4" s="25"/>
      <c r="AC4" s="25"/>
      <c r="AD4" s="25"/>
      <c r="AE4" s="25"/>
      <c r="AF4" s="25"/>
      <c r="AG4" s="25"/>
      <c r="AH4" s="25"/>
      <c r="AI4" s="25"/>
      <c r="AJ4" s="25"/>
      <c r="AK4" s="25"/>
      <c r="AL4" s="25"/>
      <c r="AM4" s="25"/>
      <c r="AN4" s="25"/>
      <c r="AO4" s="25"/>
      <c r="AP4" s="25"/>
      <c r="AQ4" s="29" t="s">
        <v>1267</v>
      </c>
      <c r="AR4" s="29" t="s">
        <v>1268</v>
      </c>
      <c r="AS4" s="30"/>
    </row>
    <row r="5" spans="1:45" ht="16.5" customHeight="1">
      <c r="A5" s="31" t="s">
        <v>1269</v>
      </c>
      <c r="B5" s="32" t="s">
        <v>1270</v>
      </c>
      <c r="C5" s="33"/>
      <c r="D5" s="34"/>
      <c r="E5" s="35"/>
      <c r="F5" s="35"/>
      <c r="G5" s="35"/>
      <c r="H5" s="35"/>
      <c r="I5" s="35"/>
      <c r="J5" s="35"/>
      <c r="K5" s="36"/>
      <c r="L5" s="36"/>
      <c r="M5" s="36"/>
      <c r="N5" s="36"/>
      <c r="O5" s="36"/>
      <c r="P5" s="36"/>
      <c r="Q5" s="35"/>
      <c r="R5" s="35"/>
      <c r="S5" s="37"/>
      <c r="T5" s="37"/>
      <c r="U5" s="35"/>
      <c r="V5" s="35"/>
      <c r="W5" s="35"/>
      <c r="X5" s="35"/>
      <c r="Y5" s="35"/>
      <c r="Z5" s="37"/>
      <c r="AA5" s="37"/>
      <c r="AB5" s="35"/>
      <c r="AC5" s="35"/>
      <c r="AD5" s="35"/>
      <c r="AE5" s="35"/>
      <c r="AF5" s="35"/>
      <c r="AG5" s="35"/>
      <c r="AH5" s="35"/>
      <c r="AI5" s="35"/>
      <c r="AJ5" s="35"/>
      <c r="AK5" s="35"/>
      <c r="AL5" s="35"/>
      <c r="AM5" s="35"/>
      <c r="AN5" s="35"/>
      <c r="AO5" s="35"/>
      <c r="AP5" s="35"/>
      <c r="AQ5" s="38" t="s">
        <v>1271</v>
      </c>
      <c r="AR5" s="38" t="s">
        <v>1272</v>
      </c>
      <c r="AS5" s="30"/>
    </row>
    <row r="6" spans="1:44" ht="16.5" customHeight="1">
      <c r="A6" s="91">
        <v>11</v>
      </c>
      <c r="B6" s="108" t="s">
        <v>2012</v>
      </c>
      <c r="C6" s="92" t="s">
        <v>2013</v>
      </c>
      <c r="D6" s="324" t="s">
        <v>1274</v>
      </c>
      <c r="E6" s="42" t="s">
        <v>1275</v>
      </c>
      <c r="F6" s="26"/>
      <c r="G6" s="26"/>
      <c r="H6" s="26"/>
      <c r="I6" s="26"/>
      <c r="J6" s="26"/>
      <c r="K6" s="26"/>
      <c r="L6" s="26"/>
      <c r="M6" s="26"/>
      <c r="N6" s="26"/>
      <c r="O6" s="26"/>
      <c r="P6" s="44"/>
      <c r="Q6" s="26"/>
      <c r="R6" s="26"/>
      <c r="S6" s="50"/>
      <c r="T6" s="50"/>
      <c r="U6" s="51"/>
      <c r="V6" s="47"/>
      <c r="W6" s="48"/>
      <c r="X6" s="48"/>
      <c r="Y6" s="48"/>
      <c r="Z6" s="50"/>
      <c r="AA6" s="50"/>
      <c r="AB6" s="51"/>
      <c r="AC6" s="18"/>
      <c r="AD6" s="18"/>
      <c r="AE6" s="18"/>
      <c r="AF6" s="18"/>
      <c r="AG6" s="18"/>
      <c r="AH6" s="18"/>
      <c r="AI6" s="18"/>
      <c r="AJ6" s="48"/>
      <c r="AK6" s="51"/>
      <c r="AL6" s="346" t="s">
        <v>2014</v>
      </c>
      <c r="AM6" s="336"/>
      <c r="AN6" s="336"/>
      <c r="AO6" s="336"/>
      <c r="AP6" s="347"/>
      <c r="AQ6" s="109">
        <f>ROUND(ROUND(K7,0)*(1+AM10),0)</f>
        <v>279</v>
      </c>
      <c r="AR6" s="82" t="s">
        <v>1340</v>
      </c>
    </row>
    <row r="7" spans="1:44" ht="16.5" customHeight="1">
      <c r="A7" s="39">
        <v>11</v>
      </c>
      <c r="B7" s="108" t="s">
        <v>2015</v>
      </c>
      <c r="C7" s="41" t="s">
        <v>2016</v>
      </c>
      <c r="D7" s="324"/>
      <c r="E7" s="47"/>
      <c r="F7" s="48"/>
      <c r="G7" s="48"/>
      <c r="H7" s="48"/>
      <c r="I7" s="48"/>
      <c r="J7" s="48"/>
      <c r="K7" s="299">
        <f>'訪問介護'!K7</f>
        <v>254</v>
      </c>
      <c r="L7" s="299"/>
      <c r="M7" s="48" t="s">
        <v>1278</v>
      </c>
      <c r="N7" s="48"/>
      <c r="O7" s="48"/>
      <c r="P7" s="51"/>
      <c r="Q7" s="48"/>
      <c r="R7" s="48"/>
      <c r="S7" s="50"/>
      <c r="T7" s="50"/>
      <c r="U7" s="51"/>
      <c r="V7" s="47"/>
      <c r="W7" s="48"/>
      <c r="AA7" s="50"/>
      <c r="AB7" s="51"/>
      <c r="AC7" s="52" t="s">
        <v>1279</v>
      </c>
      <c r="AD7" s="52"/>
      <c r="AE7" s="52"/>
      <c r="AF7" s="52"/>
      <c r="AG7" s="52"/>
      <c r="AH7" s="300">
        <f>'訪問介護'!AJ7</f>
        <v>0.25</v>
      </c>
      <c r="AI7" s="298"/>
      <c r="AJ7" s="55" t="s">
        <v>1280</v>
      </c>
      <c r="AK7" s="57"/>
      <c r="AL7" s="320"/>
      <c r="AM7" s="337"/>
      <c r="AN7" s="337"/>
      <c r="AO7" s="337"/>
      <c r="AP7" s="345"/>
      <c r="AQ7" s="58">
        <f>ROUND(ROUND(K7*(1+AH7),0)*(1+AM10),0)</f>
        <v>350</v>
      </c>
      <c r="AR7" s="59"/>
    </row>
    <row r="8" spans="1:44" ht="16.5" customHeight="1">
      <c r="A8" s="39">
        <v>11</v>
      </c>
      <c r="B8" s="108" t="s">
        <v>2017</v>
      </c>
      <c r="C8" s="41" t="s">
        <v>2018</v>
      </c>
      <c r="D8" s="324"/>
      <c r="E8" s="47"/>
      <c r="F8" s="48"/>
      <c r="G8" s="48"/>
      <c r="H8" s="48"/>
      <c r="I8" s="48"/>
      <c r="J8" s="48"/>
      <c r="K8" s="48"/>
      <c r="L8" s="48"/>
      <c r="M8" s="48"/>
      <c r="N8" s="48"/>
      <c r="O8" s="48"/>
      <c r="P8" s="51"/>
      <c r="Q8" s="48"/>
      <c r="R8" s="48"/>
      <c r="S8" s="50"/>
      <c r="T8" s="50"/>
      <c r="U8" s="51"/>
      <c r="V8" s="60"/>
      <c r="W8" s="36"/>
      <c r="X8" s="36"/>
      <c r="Y8" s="36"/>
      <c r="Z8" s="61"/>
      <c r="AA8" s="61"/>
      <c r="AB8" s="62"/>
      <c r="AC8" s="52" t="s">
        <v>1282</v>
      </c>
      <c r="AD8" s="52"/>
      <c r="AE8" s="52"/>
      <c r="AF8" s="52"/>
      <c r="AG8" s="52"/>
      <c r="AH8" s="300">
        <f>'訪問介護'!AJ8</f>
        <v>0.5</v>
      </c>
      <c r="AI8" s="298"/>
      <c r="AJ8" s="55" t="s">
        <v>938</v>
      </c>
      <c r="AK8" s="63"/>
      <c r="AL8" s="110"/>
      <c r="AM8" s="111"/>
      <c r="AN8" s="111"/>
      <c r="AO8" s="111"/>
      <c r="AP8" s="112"/>
      <c r="AQ8" s="58">
        <f>ROUND(ROUND(K7*(1+AH8),0)*(1+AM10),0)</f>
        <v>419</v>
      </c>
      <c r="AR8" s="59"/>
    </row>
    <row r="9" spans="1:44" ht="16.5" customHeight="1">
      <c r="A9" s="39">
        <v>11</v>
      </c>
      <c r="B9" s="108" t="s">
        <v>0</v>
      </c>
      <c r="C9" s="41" t="s">
        <v>1</v>
      </c>
      <c r="D9" s="324"/>
      <c r="E9" s="47"/>
      <c r="F9" s="48"/>
      <c r="G9" s="48"/>
      <c r="H9" s="48"/>
      <c r="I9" s="48"/>
      <c r="J9" s="48"/>
      <c r="K9" s="48"/>
      <c r="L9" s="48"/>
      <c r="M9" s="48"/>
      <c r="N9" s="48"/>
      <c r="O9" s="48"/>
      <c r="P9" s="51"/>
      <c r="Q9" s="48"/>
      <c r="R9" s="48"/>
      <c r="S9" s="50"/>
      <c r="T9" s="50"/>
      <c r="U9" s="51"/>
      <c r="V9" s="47" t="s">
        <v>1284</v>
      </c>
      <c r="W9" s="48"/>
      <c r="X9" s="48"/>
      <c r="Y9" s="48"/>
      <c r="Z9" s="50"/>
      <c r="AA9" s="50"/>
      <c r="AB9" s="51"/>
      <c r="AC9" s="18"/>
      <c r="AD9" s="18"/>
      <c r="AE9" s="18"/>
      <c r="AF9" s="18"/>
      <c r="AG9" s="18"/>
      <c r="AH9" s="8"/>
      <c r="AI9" s="8"/>
      <c r="AJ9" s="26"/>
      <c r="AK9" s="44"/>
      <c r="AL9" s="47"/>
      <c r="AM9" s="48"/>
      <c r="AN9" s="48"/>
      <c r="AO9" s="48"/>
      <c r="AP9" s="51"/>
      <c r="AQ9" s="45">
        <f>ROUND(ROUND(K7*Z10,0)*(1+AM10),0)</f>
        <v>559</v>
      </c>
      <c r="AR9" s="59"/>
    </row>
    <row r="10" spans="1:44" ht="16.5" customHeight="1">
      <c r="A10" s="39">
        <v>11</v>
      </c>
      <c r="B10" s="108" t="s">
        <v>2</v>
      </c>
      <c r="C10" s="41" t="s">
        <v>3</v>
      </c>
      <c r="D10" s="324"/>
      <c r="E10" s="47"/>
      <c r="F10" s="48"/>
      <c r="G10" s="48"/>
      <c r="H10" s="48"/>
      <c r="I10" s="48"/>
      <c r="J10" s="48"/>
      <c r="K10" s="48"/>
      <c r="L10" s="48"/>
      <c r="M10" s="48"/>
      <c r="N10" s="48"/>
      <c r="O10" s="48"/>
      <c r="P10" s="51"/>
      <c r="Q10" s="48"/>
      <c r="R10" s="48"/>
      <c r="S10" s="50"/>
      <c r="T10" s="50"/>
      <c r="U10" s="51"/>
      <c r="V10" s="47"/>
      <c r="W10" s="48"/>
      <c r="X10" s="48"/>
      <c r="Y10" s="50" t="s">
        <v>893</v>
      </c>
      <c r="Z10" s="313">
        <f>'訪問介護'!AB10</f>
        <v>2</v>
      </c>
      <c r="AA10" s="299"/>
      <c r="AB10" s="65"/>
      <c r="AC10" s="52" t="s">
        <v>1279</v>
      </c>
      <c r="AD10" s="52"/>
      <c r="AE10" s="52"/>
      <c r="AF10" s="52"/>
      <c r="AG10" s="52"/>
      <c r="AH10" s="300">
        <f>$AH$7</f>
        <v>0.25</v>
      </c>
      <c r="AI10" s="298"/>
      <c r="AJ10" s="55" t="s">
        <v>756</v>
      </c>
      <c r="AK10" s="63"/>
      <c r="AL10" s="110"/>
      <c r="AM10" s="313">
        <v>0.1</v>
      </c>
      <c r="AN10" s="313"/>
      <c r="AO10" s="111" t="s">
        <v>756</v>
      </c>
      <c r="AP10" s="112"/>
      <c r="AQ10" s="58">
        <f>ROUND(ROUND(ROUND(K7*Z10,0)*(1+AH10),0)*(1+AM10),0)</f>
        <v>699</v>
      </c>
      <c r="AR10" s="59"/>
    </row>
    <row r="11" spans="1:44" ht="16.5" customHeight="1">
      <c r="A11" s="39">
        <v>11</v>
      </c>
      <c r="B11" s="108" t="s">
        <v>4</v>
      </c>
      <c r="C11" s="41" t="s">
        <v>5</v>
      </c>
      <c r="D11" s="324"/>
      <c r="E11" s="60"/>
      <c r="F11" s="36"/>
      <c r="G11" s="36"/>
      <c r="H11" s="36"/>
      <c r="I11" s="36"/>
      <c r="J11" s="48"/>
      <c r="K11" s="48"/>
      <c r="L11" s="48"/>
      <c r="M11" s="48"/>
      <c r="N11" s="48"/>
      <c r="O11" s="48"/>
      <c r="P11" s="51"/>
      <c r="Q11" s="36"/>
      <c r="R11" s="36"/>
      <c r="S11" s="61"/>
      <c r="T11" s="61"/>
      <c r="U11" s="62"/>
      <c r="V11" s="60"/>
      <c r="W11" s="36"/>
      <c r="X11" s="36"/>
      <c r="Y11" s="36"/>
      <c r="Z11" s="61"/>
      <c r="AA11" s="66"/>
      <c r="AB11" s="67"/>
      <c r="AC11" s="52" t="s">
        <v>1282</v>
      </c>
      <c r="AD11" s="52"/>
      <c r="AE11" s="52"/>
      <c r="AF11" s="52"/>
      <c r="AG11" s="52"/>
      <c r="AH11" s="300">
        <f>$AH$8</f>
        <v>0.5</v>
      </c>
      <c r="AI11" s="298"/>
      <c r="AJ11" s="55" t="s">
        <v>938</v>
      </c>
      <c r="AK11" s="63"/>
      <c r="AL11" s="110"/>
      <c r="AM11" s="111"/>
      <c r="AN11" s="111"/>
      <c r="AO11" s="111"/>
      <c r="AP11" s="112"/>
      <c r="AQ11" s="58">
        <f>ROUND(ROUND(ROUND(K7*Z10,0)*(1+AH11),0)*(1+AM10),0)</f>
        <v>838</v>
      </c>
      <c r="AR11" s="59"/>
    </row>
    <row r="12" spans="1:44" ht="16.5" customHeight="1">
      <c r="A12" s="39">
        <v>11</v>
      </c>
      <c r="B12" s="108" t="s">
        <v>6</v>
      </c>
      <c r="C12" s="41" t="s">
        <v>7</v>
      </c>
      <c r="D12" s="18"/>
      <c r="E12" s="341" t="s">
        <v>1288</v>
      </c>
      <c r="F12" s="338"/>
      <c r="G12" s="338"/>
      <c r="H12" s="338"/>
      <c r="I12" s="331"/>
      <c r="J12" s="42" t="s">
        <v>1289</v>
      </c>
      <c r="K12" s="26"/>
      <c r="L12" s="26"/>
      <c r="M12" s="26"/>
      <c r="N12" s="26"/>
      <c r="O12" s="26"/>
      <c r="P12" s="44"/>
      <c r="Q12" s="48"/>
      <c r="R12" s="48"/>
      <c r="S12" s="50"/>
      <c r="T12" s="50"/>
      <c r="U12" s="51"/>
      <c r="V12" s="42"/>
      <c r="W12" s="26"/>
      <c r="X12" s="26"/>
      <c r="Y12" s="26"/>
      <c r="Z12" s="43"/>
      <c r="AA12" s="43"/>
      <c r="AB12" s="44"/>
      <c r="AC12" s="18"/>
      <c r="AD12" s="18"/>
      <c r="AE12" s="18"/>
      <c r="AF12" s="18"/>
      <c r="AG12" s="18"/>
      <c r="AH12" s="18"/>
      <c r="AI12" s="18"/>
      <c r="AJ12" s="26"/>
      <c r="AK12" s="44"/>
      <c r="AL12" s="47"/>
      <c r="AM12" s="48"/>
      <c r="AN12" s="48"/>
      <c r="AO12" s="48"/>
      <c r="AP12" s="51"/>
      <c r="AQ12" s="58">
        <f>ROUND(ROUND(F15+K15*M15,0)*(1+AM10),0)</f>
        <v>371</v>
      </c>
      <c r="AR12" s="59"/>
    </row>
    <row r="13" spans="1:44" ht="16.5" customHeight="1">
      <c r="A13" s="39">
        <v>11</v>
      </c>
      <c r="B13" s="108" t="s">
        <v>8</v>
      </c>
      <c r="C13" s="41" t="s">
        <v>9</v>
      </c>
      <c r="D13" s="18"/>
      <c r="E13" s="329"/>
      <c r="F13" s="330"/>
      <c r="G13" s="330"/>
      <c r="H13" s="330"/>
      <c r="I13" s="331"/>
      <c r="J13" s="47" t="s">
        <v>1291</v>
      </c>
      <c r="K13" s="48"/>
      <c r="L13" s="48"/>
      <c r="M13" s="48"/>
      <c r="N13" s="48"/>
      <c r="O13" s="48"/>
      <c r="P13" s="51"/>
      <c r="Q13" s="48"/>
      <c r="R13" s="48"/>
      <c r="S13" s="50"/>
      <c r="T13" s="50"/>
      <c r="U13" s="51"/>
      <c r="V13" s="47"/>
      <c r="W13" s="48"/>
      <c r="X13" s="48"/>
      <c r="Y13" s="48"/>
      <c r="Z13" s="50"/>
      <c r="AA13" s="50"/>
      <c r="AB13" s="51"/>
      <c r="AC13" s="52" t="s">
        <v>1279</v>
      </c>
      <c r="AD13" s="52"/>
      <c r="AE13" s="52"/>
      <c r="AF13" s="52"/>
      <c r="AG13" s="52"/>
      <c r="AH13" s="300">
        <f>$AH$7</f>
        <v>0.25</v>
      </c>
      <c r="AI13" s="298"/>
      <c r="AJ13" s="55" t="s">
        <v>1280</v>
      </c>
      <c r="AK13" s="57"/>
      <c r="AL13" s="113"/>
      <c r="AM13" s="50"/>
      <c r="AN13" s="50"/>
      <c r="AO13" s="50"/>
      <c r="AP13" s="114"/>
      <c r="AQ13" s="58">
        <f>ROUND(ROUND((F15+K15*M15)*(1+AH13),0)*(1+AM10),0)</f>
        <v>463</v>
      </c>
      <c r="AR13" s="59"/>
    </row>
    <row r="14" spans="1:44" ht="16.5" customHeight="1">
      <c r="A14" s="39">
        <v>11</v>
      </c>
      <c r="B14" s="108" t="s">
        <v>10</v>
      </c>
      <c r="C14" s="41" t="s">
        <v>11</v>
      </c>
      <c r="D14" s="18"/>
      <c r="E14" s="329"/>
      <c r="F14" s="330"/>
      <c r="G14" s="330"/>
      <c r="H14" s="330"/>
      <c r="I14" s="331"/>
      <c r="J14" s="68"/>
      <c r="K14" s="48"/>
      <c r="L14" s="48"/>
      <c r="M14" s="48"/>
      <c r="N14" s="48"/>
      <c r="O14" s="48"/>
      <c r="P14" s="51"/>
      <c r="Q14" s="48"/>
      <c r="R14" s="48"/>
      <c r="S14" s="50"/>
      <c r="T14" s="50"/>
      <c r="U14" s="51"/>
      <c r="V14" s="60"/>
      <c r="W14" s="36"/>
      <c r="X14" s="36"/>
      <c r="Y14" s="36"/>
      <c r="Z14" s="61"/>
      <c r="AA14" s="61"/>
      <c r="AB14" s="62"/>
      <c r="AC14" s="52" t="s">
        <v>1282</v>
      </c>
      <c r="AD14" s="52"/>
      <c r="AE14" s="52"/>
      <c r="AF14" s="52"/>
      <c r="AG14" s="52"/>
      <c r="AH14" s="300">
        <f>$AH$8</f>
        <v>0.5</v>
      </c>
      <c r="AI14" s="298"/>
      <c r="AJ14" s="55" t="s">
        <v>938</v>
      </c>
      <c r="AK14" s="63"/>
      <c r="AL14" s="110"/>
      <c r="AM14" s="111"/>
      <c r="AN14" s="111"/>
      <c r="AO14" s="111"/>
      <c r="AP14" s="112"/>
      <c r="AQ14" s="58">
        <f>ROUND(ROUND((F15+K15*M15)*(1+AH14),0)*(1+AM10),0)</f>
        <v>557</v>
      </c>
      <c r="AR14" s="59"/>
    </row>
    <row r="15" spans="1:44" ht="16.5" customHeight="1">
      <c r="A15" s="39">
        <v>11</v>
      </c>
      <c r="B15" s="108" t="s">
        <v>12</v>
      </c>
      <c r="C15" s="41" t="s">
        <v>13</v>
      </c>
      <c r="D15" s="18"/>
      <c r="E15" s="47"/>
      <c r="F15" s="339">
        <f>K7</f>
        <v>254</v>
      </c>
      <c r="G15" s="339"/>
      <c r="H15" s="70" t="s">
        <v>1278</v>
      </c>
      <c r="I15" s="71"/>
      <c r="J15" s="90" t="s">
        <v>896</v>
      </c>
      <c r="K15" s="16">
        <v>1</v>
      </c>
      <c r="L15" s="16" t="s">
        <v>893</v>
      </c>
      <c r="M15" s="299">
        <f>'訪問介護'!M15</f>
        <v>83</v>
      </c>
      <c r="N15" s="299"/>
      <c r="O15" s="48" t="s">
        <v>1278</v>
      </c>
      <c r="P15" s="51"/>
      <c r="Q15" s="48"/>
      <c r="R15" s="48"/>
      <c r="S15" s="50"/>
      <c r="T15" s="50"/>
      <c r="U15" s="51"/>
      <c r="V15" s="47" t="s">
        <v>1284</v>
      </c>
      <c r="W15" s="48"/>
      <c r="X15" s="48"/>
      <c r="Y15" s="48"/>
      <c r="Z15" s="50"/>
      <c r="AA15" s="50"/>
      <c r="AB15" s="51"/>
      <c r="AC15" s="18"/>
      <c r="AD15" s="18"/>
      <c r="AE15" s="18"/>
      <c r="AF15" s="18"/>
      <c r="AG15" s="18"/>
      <c r="AH15" s="8"/>
      <c r="AI15" s="8"/>
      <c r="AJ15" s="26"/>
      <c r="AK15" s="44"/>
      <c r="AL15" s="47"/>
      <c r="AM15" s="48"/>
      <c r="AN15" s="48"/>
      <c r="AO15" s="48"/>
      <c r="AP15" s="51"/>
      <c r="AQ15" s="58">
        <f>ROUND(ROUND((F15+K15*M15)*Z16,0)*(1+AM10),0)</f>
        <v>741</v>
      </c>
      <c r="AR15" s="59"/>
    </row>
    <row r="16" spans="1:44" ht="16.5" customHeight="1">
      <c r="A16" s="39">
        <v>11</v>
      </c>
      <c r="B16" s="108" t="s">
        <v>14</v>
      </c>
      <c r="C16" s="41" t="s">
        <v>15</v>
      </c>
      <c r="D16" s="18"/>
      <c r="E16" s="47"/>
      <c r="F16" s="30"/>
      <c r="G16" s="30"/>
      <c r="H16" s="72"/>
      <c r="I16" s="71"/>
      <c r="J16" s="86"/>
      <c r="K16" s="48"/>
      <c r="L16" s="48"/>
      <c r="M16" s="48"/>
      <c r="N16" s="48"/>
      <c r="O16" s="48"/>
      <c r="P16" s="51"/>
      <c r="Q16" s="48"/>
      <c r="R16" s="48"/>
      <c r="S16" s="50"/>
      <c r="T16" s="50"/>
      <c r="U16" s="51"/>
      <c r="V16" s="47"/>
      <c r="W16" s="48"/>
      <c r="X16" s="30"/>
      <c r="Y16" s="50" t="s">
        <v>893</v>
      </c>
      <c r="Z16" s="313">
        <f>$Z$10</f>
        <v>2</v>
      </c>
      <c r="AA16" s="299"/>
      <c r="AB16" s="65"/>
      <c r="AC16" s="52" t="s">
        <v>1279</v>
      </c>
      <c r="AD16" s="52"/>
      <c r="AE16" s="52"/>
      <c r="AF16" s="52"/>
      <c r="AG16" s="52"/>
      <c r="AH16" s="300">
        <f>$AH$7</f>
        <v>0.25</v>
      </c>
      <c r="AI16" s="298"/>
      <c r="AJ16" s="55" t="s">
        <v>756</v>
      </c>
      <c r="AK16" s="63"/>
      <c r="AL16" s="110"/>
      <c r="AM16" s="111"/>
      <c r="AN16" s="111"/>
      <c r="AO16" s="111"/>
      <c r="AP16" s="112"/>
      <c r="AQ16" s="58">
        <f>ROUND(ROUND(ROUND((F15+K15*M15)*Z16,0)*(1+AH16),0)*(1+AM10),0)</f>
        <v>927</v>
      </c>
      <c r="AR16" s="59"/>
    </row>
    <row r="17" spans="1:44" ht="16.5" customHeight="1">
      <c r="A17" s="39">
        <v>11</v>
      </c>
      <c r="B17" s="108" t="s">
        <v>16</v>
      </c>
      <c r="C17" s="41" t="s">
        <v>17</v>
      </c>
      <c r="D17" s="18"/>
      <c r="E17" s="47"/>
      <c r="F17" s="48"/>
      <c r="G17" s="48"/>
      <c r="H17" s="72"/>
      <c r="I17" s="71"/>
      <c r="J17" s="86"/>
      <c r="K17" s="48"/>
      <c r="L17" s="48"/>
      <c r="M17" s="48"/>
      <c r="N17" s="48"/>
      <c r="O17" s="48"/>
      <c r="P17" s="51"/>
      <c r="Q17" s="36"/>
      <c r="R17" s="36"/>
      <c r="S17" s="61"/>
      <c r="T17" s="61"/>
      <c r="U17" s="62"/>
      <c r="V17" s="60"/>
      <c r="W17" s="36"/>
      <c r="X17" s="36"/>
      <c r="Y17" s="36"/>
      <c r="Z17" s="61"/>
      <c r="AA17" s="66"/>
      <c r="AB17" s="67"/>
      <c r="AC17" s="52" t="s">
        <v>1282</v>
      </c>
      <c r="AD17" s="52"/>
      <c r="AE17" s="52"/>
      <c r="AF17" s="52"/>
      <c r="AG17" s="52"/>
      <c r="AH17" s="300">
        <f>$AH$8</f>
        <v>0.5</v>
      </c>
      <c r="AI17" s="298"/>
      <c r="AJ17" s="55" t="s">
        <v>938</v>
      </c>
      <c r="AK17" s="63"/>
      <c r="AL17" s="110"/>
      <c r="AM17" s="111"/>
      <c r="AN17" s="111"/>
      <c r="AO17" s="111"/>
      <c r="AP17" s="112"/>
      <c r="AQ17" s="58">
        <f>ROUND(ROUND(ROUND((F15+K15*M15)*Z16,0)*(1+AH17),0)*(1+AM10),0)</f>
        <v>1112</v>
      </c>
      <c r="AR17" s="59"/>
    </row>
    <row r="18" spans="1:44" ht="16.5" customHeight="1">
      <c r="A18" s="39">
        <v>11</v>
      </c>
      <c r="B18" s="108" t="s">
        <v>18</v>
      </c>
      <c r="C18" s="41" t="s">
        <v>19</v>
      </c>
      <c r="D18" s="18"/>
      <c r="E18" s="47"/>
      <c r="F18" s="48"/>
      <c r="G18" s="48"/>
      <c r="H18" s="48"/>
      <c r="I18" s="74"/>
      <c r="J18" s="42" t="s">
        <v>1298</v>
      </c>
      <c r="K18" s="26"/>
      <c r="L18" s="26"/>
      <c r="M18" s="26"/>
      <c r="N18" s="26"/>
      <c r="O18" s="26"/>
      <c r="P18" s="44"/>
      <c r="Q18" s="48"/>
      <c r="R18" s="48"/>
      <c r="S18" s="50"/>
      <c r="T18" s="50"/>
      <c r="U18" s="51"/>
      <c r="V18" s="42"/>
      <c r="W18" s="26"/>
      <c r="X18" s="26"/>
      <c r="Y18" s="26"/>
      <c r="Z18" s="43"/>
      <c r="AA18" s="43"/>
      <c r="AB18" s="44"/>
      <c r="AC18" s="18"/>
      <c r="AD18" s="18"/>
      <c r="AE18" s="18"/>
      <c r="AF18" s="18"/>
      <c r="AG18" s="18"/>
      <c r="AH18" s="18"/>
      <c r="AI18" s="18"/>
      <c r="AJ18" s="26"/>
      <c r="AK18" s="44"/>
      <c r="AL18" s="47"/>
      <c r="AM18" s="48"/>
      <c r="AN18" s="48"/>
      <c r="AO18" s="48"/>
      <c r="AP18" s="51"/>
      <c r="AQ18" s="58">
        <f>ROUND(ROUND(F15+K21*M21,0)*(1+AM10),0)</f>
        <v>462</v>
      </c>
      <c r="AR18" s="59"/>
    </row>
    <row r="19" spans="1:44" ht="16.5" customHeight="1">
      <c r="A19" s="39">
        <v>11</v>
      </c>
      <c r="B19" s="108" t="s">
        <v>20</v>
      </c>
      <c r="C19" s="41" t="s">
        <v>21</v>
      </c>
      <c r="D19" s="18"/>
      <c r="E19" s="47"/>
      <c r="F19" s="48"/>
      <c r="G19" s="48"/>
      <c r="H19" s="48"/>
      <c r="I19" s="74"/>
      <c r="J19" s="47" t="s">
        <v>1602</v>
      </c>
      <c r="K19" s="48"/>
      <c r="L19" s="48"/>
      <c r="M19" s="48"/>
      <c r="N19" s="48"/>
      <c r="O19" s="48"/>
      <c r="P19" s="51"/>
      <c r="Q19" s="48"/>
      <c r="R19" s="48"/>
      <c r="S19" s="50"/>
      <c r="T19" s="50"/>
      <c r="U19" s="51"/>
      <c r="V19" s="47"/>
      <c r="W19" s="48"/>
      <c r="X19" s="48"/>
      <c r="Y19" s="48"/>
      <c r="Z19" s="50"/>
      <c r="AA19" s="50"/>
      <c r="AB19" s="51"/>
      <c r="AC19" s="52" t="s">
        <v>1279</v>
      </c>
      <c r="AD19" s="52"/>
      <c r="AE19" s="52"/>
      <c r="AF19" s="52"/>
      <c r="AG19" s="52"/>
      <c r="AH19" s="300">
        <f>$AH$7</f>
        <v>0.25</v>
      </c>
      <c r="AI19" s="298"/>
      <c r="AJ19" s="55" t="s">
        <v>1280</v>
      </c>
      <c r="AK19" s="57"/>
      <c r="AL19" s="113"/>
      <c r="AM19" s="50"/>
      <c r="AN19" s="50"/>
      <c r="AO19" s="50"/>
      <c r="AP19" s="114"/>
      <c r="AQ19" s="58">
        <f>ROUND(ROUND((F15+K21*M21)*(1+AH19),0)*(1+AM10),0)</f>
        <v>578</v>
      </c>
      <c r="AR19" s="59"/>
    </row>
    <row r="20" spans="1:44" ht="16.5" customHeight="1">
      <c r="A20" s="39">
        <v>11</v>
      </c>
      <c r="B20" s="108" t="s">
        <v>22</v>
      </c>
      <c r="C20" s="41" t="s">
        <v>23</v>
      </c>
      <c r="D20" s="18"/>
      <c r="E20" s="47"/>
      <c r="F20" s="48"/>
      <c r="G20" s="48"/>
      <c r="H20" s="48"/>
      <c r="I20" s="74"/>
      <c r="J20" s="87"/>
      <c r="K20" s="48"/>
      <c r="L20" s="48"/>
      <c r="M20" s="48"/>
      <c r="N20" s="48"/>
      <c r="O20" s="48"/>
      <c r="P20" s="51"/>
      <c r="Q20" s="48"/>
      <c r="R20" s="48"/>
      <c r="S20" s="50"/>
      <c r="T20" s="50"/>
      <c r="U20" s="51"/>
      <c r="V20" s="60"/>
      <c r="W20" s="36"/>
      <c r="X20" s="36"/>
      <c r="Y20" s="36"/>
      <c r="Z20" s="61"/>
      <c r="AA20" s="61"/>
      <c r="AB20" s="62"/>
      <c r="AC20" s="52" t="s">
        <v>1282</v>
      </c>
      <c r="AD20" s="52"/>
      <c r="AE20" s="52"/>
      <c r="AF20" s="52"/>
      <c r="AG20" s="52"/>
      <c r="AH20" s="300">
        <f>$AH$8</f>
        <v>0.5</v>
      </c>
      <c r="AI20" s="298"/>
      <c r="AJ20" s="55" t="s">
        <v>938</v>
      </c>
      <c r="AK20" s="63"/>
      <c r="AL20" s="110"/>
      <c r="AM20" s="111"/>
      <c r="AN20" s="111"/>
      <c r="AO20" s="111"/>
      <c r="AP20" s="112"/>
      <c r="AQ20" s="58">
        <f>ROUND(ROUND((F15+K21*M21)*(1+AH20),0)*(1+AM10),0)</f>
        <v>693</v>
      </c>
      <c r="AR20" s="59"/>
    </row>
    <row r="21" spans="1:44" ht="16.5" customHeight="1">
      <c r="A21" s="39">
        <v>11</v>
      </c>
      <c r="B21" s="108" t="s">
        <v>24</v>
      </c>
      <c r="C21" s="41" t="s">
        <v>25</v>
      </c>
      <c r="D21" s="18"/>
      <c r="E21" s="47"/>
      <c r="F21" s="48"/>
      <c r="G21" s="48"/>
      <c r="H21" s="48"/>
      <c r="I21" s="74"/>
      <c r="J21" s="90" t="s">
        <v>896</v>
      </c>
      <c r="K21" s="16">
        <v>2</v>
      </c>
      <c r="L21" s="16" t="s">
        <v>893</v>
      </c>
      <c r="M21" s="299">
        <f>$M$15</f>
        <v>83</v>
      </c>
      <c r="N21" s="299"/>
      <c r="O21" s="48" t="s">
        <v>1278</v>
      </c>
      <c r="P21" s="51"/>
      <c r="Q21" s="48"/>
      <c r="R21" s="48"/>
      <c r="S21" s="50"/>
      <c r="T21" s="50"/>
      <c r="U21" s="51"/>
      <c r="V21" s="47" t="s">
        <v>1284</v>
      </c>
      <c r="W21" s="48"/>
      <c r="X21" s="48"/>
      <c r="Y21" s="48"/>
      <c r="Z21" s="50"/>
      <c r="AA21" s="50"/>
      <c r="AB21" s="51"/>
      <c r="AC21" s="18"/>
      <c r="AD21" s="18"/>
      <c r="AE21" s="18"/>
      <c r="AF21" s="18"/>
      <c r="AG21" s="18"/>
      <c r="AH21" s="8"/>
      <c r="AI21" s="8"/>
      <c r="AJ21" s="26"/>
      <c r="AK21" s="44"/>
      <c r="AL21" s="47"/>
      <c r="AM21" s="48"/>
      <c r="AN21" s="48"/>
      <c r="AO21" s="48"/>
      <c r="AP21" s="51"/>
      <c r="AQ21" s="58">
        <f>ROUND(ROUND((F15+K21*M21)*Z22,0)*(1+AM10),0)</f>
        <v>924</v>
      </c>
      <c r="AR21" s="59"/>
    </row>
    <row r="22" spans="1:44" ht="16.5" customHeight="1">
      <c r="A22" s="39">
        <v>11</v>
      </c>
      <c r="B22" s="108" t="s">
        <v>26</v>
      </c>
      <c r="C22" s="41" t="s">
        <v>27</v>
      </c>
      <c r="D22" s="18"/>
      <c r="E22" s="47"/>
      <c r="F22" s="48"/>
      <c r="G22" s="48"/>
      <c r="H22" s="48"/>
      <c r="I22" s="74"/>
      <c r="J22" s="87"/>
      <c r="K22" s="48"/>
      <c r="L22" s="48"/>
      <c r="M22" s="48"/>
      <c r="N22" s="48"/>
      <c r="O22" s="76"/>
      <c r="P22" s="51"/>
      <c r="Q22" s="48"/>
      <c r="R22" s="48"/>
      <c r="S22" s="50"/>
      <c r="T22" s="50"/>
      <c r="U22" s="51"/>
      <c r="V22" s="47"/>
      <c r="W22" s="48"/>
      <c r="X22" s="30"/>
      <c r="Y22" s="50" t="s">
        <v>893</v>
      </c>
      <c r="Z22" s="313">
        <f>$Z$10</f>
        <v>2</v>
      </c>
      <c r="AA22" s="299"/>
      <c r="AB22" s="65"/>
      <c r="AC22" s="52" t="s">
        <v>1279</v>
      </c>
      <c r="AD22" s="52"/>
      <c r="AE22" s="52"/>
      <c r="AF22" s="52"/>
      <c r="AG22" s="52"/>
      <c r="AH22" s="300">
        <f>$AH$7</f>
        <v>0.25</v>
      </c>
      <c r="AI22" s="298"/>
      <c r="AJ22" s="55" t="s">
        <v>756</v>
      </c>
      <c r="AK22" s="63"/>
      <c r="AL22" s="110"/>
      <c r="AM22" s="111"/>
      <c r="AN22" s="111"/>
      <c r="AO22" s="111"/>
      <c r="AP22" s="112"/>
      <c r="AQ22" s="58">
        <f>ROUND(ROUND(ROUND((F15+K21*M21)*Z22,0)*(1+AH22),0)*(1+AM10),0)</f>
        <v>1155</v>
      </c>
      <c r="AR22" s="59"/>
    </row>
    <row r="23" spans="1:44" ht="16.5" customHeight="1">
      <c r="A23" s="39">
        <v>11</v>
      </c>
      <c r="B23" s="108" t="s">
        <v>28</v>
      </c>
      <c r="C23" s="41" t="s">
        <v>29</v>
      </c>
      <c r="D23" s="18"/>
      <c r="E23" s="47"/>
      <c r="F23" s="48"/>
      <c r="G23" s="48"/>
      <c r="H23" s="48"/>
      <c r="I23" s="77"/>
      <c r="J23" s="88"/>
      <c r="K23" s="48"/>
      <c r="L23" s="48"/>
      <c r="M23" s="48"/>
      <c r="N23" s="48"/>
      <c r="O23" s="48"/>
      <c r="P23" s="51"/>
      <c r="Q23" s="36"/>
      <c r="R23" s="36"/>
      <c r="S23" s="61"/>
      <c r="T23" s="61"/>
      <c r="U23" s="62"/>
      <c r="V23" s="60"/>
      <c r="W23" s="36"/>
      <c r="X23" s="36"/>
      <c r="Y23" s="36"/>
      <c r="Z23" s="61"/>
      <c r="AA23" s="66"/>
      <c r="AB23" s="67"/>
      <c r="AC23" s="52" t="s">
        <v>1282</v>
      </c>
      <c r="AD23" s="52"/>
      <c r="AE23" s="52"/>
      <c r="AF23" s="52"/>
      <c r="AG23" s="52"/>
      <c r="AH23" s="300">
        <f>$AH$8</f>
        <v>0.5</v>
      </c>
      <c r="AI23" s="298"/>
      <c r="AJ23" s="55" t="s">
        <v>938</v>
      </c>
      <c r="AK23" s="63"/>
      <c r="AL23" s="110"/>
      <c r="AM23" s="111"/>
      <c r="AN23" s="111"/>
      <c r="AO23" s="111"/>
      <c r="AP23" s="112"/>
      <c r="AQ23" s="58">
        <f>ROUND(ROUND(ROUND((F15+K21*M21)*Z22,0)*(1+AH23),0)*(1+AM10),0)</f>
        <v>1386</v>
      </c>
      <c r="AR23" s="59"/>
    </row>
    <row r="24" spans="1:44" ht="16.5" customHeight="1">
      <c r="A24" s="39">
        <v>11</v>
      </c>
      <c r="B24" s="108" t="s">
        <v>30</v>
      </c>
      <c r="C24" s="41" t="s">
        <v>31</v>
      </c>
      <c r="D24" s="18"/>
      <c r="E24" s="47"/>
      <c r="F24" s="48"/>
      <c r="G24" s="48"/>
      <c r="H24" s="48"/>
      <c r="I24" s="75"/>
      <c r="J24" s="42" t="s">
        <v>1306</v>
      </c>
      <c r="K24" s="26"/>
      <c r="L24" s="26"/>
      <c r="M24" s="26"/>
      <c r="N24" s="26"/>
      <c r="O24" s="26"/>
      <c r="P24" s="44"/>
      <c r="Q24" s="48"/>
      <c r="R24" s="48"/>
      <c r="S24" s="50"/>
      <c r="T24" s="50"/>
      <c r="U24" s="51"/>
      <c r="V24" s="42"/>
      <c r="W24" s="26"/>
      <c r="X24" s="26"/>
      <c r="Y24" s="26"/>
      <c r="Z24" s="43"/>
      <c r="AA24" s="43"/>
      <c r="AB24" s="44"/>
      <c r="AC24" s="18"/>
      <c r="AD24" s="18"/>
      <c r="AE24" s="18"/>
      <c r="AF24" s="18"/>
      <c r="AG24" s="18"/>
      <c r="AH24" s="8"/>
      <c r="AI24" s="8"/>
      <c r="AJ24" s="26"/>
      <c r="AK24" s="44"/>
      <c r="AL24" s="47"/>
      <c r="AM24" s="48"/>
      <c r="AN24" s="48"/>
      <c r="AO24" s="48"/>
      <c r="AP24" s="51"/>
      <c r="AQ24" s="58">
        <f>ROUND(ROUND(F15+K27*M27,0)*(1+AM10),0)</f>
        <v>553</v>
      </c>
      <c r="AR24" s="59"/>
    </row>
    <row r="25" spans="1:44" ht="16.5" customHeight="1">
      <c r="A25" s="39">
        <v>11</v>
      </c>
      <c r="B25" s="108" t="s">
        <v>32</v>
      </c>
      <c r="C25" s="41" t="s">
        <v>33</v>
      </c>
      <c r="D25" s="18"/>
      <c r="E25" s="47"/>
      <c r="F25" s="48"/>
      <c r="G25" s="48"/>
      <c r="H25" s="48"/>
      <c r="I25" s="75"/>
      <c r="J25" s="47"/>
      <c r="K25" s="48"/>
      <c r="L25" s="48"/>
      <c r="M25" s="48"/>
      <c r="N25" s="48"/>
      <c r="O25" s="48"/>
      <c r="P25" s="51"/>
      <c r="Q25" s="48"/>
      <c r="R25" s="48"/>
      <c r="S25" s="50"/>
      <c r="T25" s="50"/>
      <c r="U25" s="51"/>
      <c r="V25" s="47"/>
      <c r="W25" s="48"/>
      <c r="AA25" s="50"/>
      <c r="AB25" s="51"/>
      <c r="AC25" s="52" t="s">
        <v>1279</v>
      </c>
      <c r="AD25" s="52"/>
      <c r="AE25" s="52"/>
      <c r="AF25" s="52"/>
      <c r="AG25" s="52"/>
      <c r="AH25" s="300">
        <f>$AH$7</f>
        <v>0.25</v>
      </c>
      <c r="AI25" s="298"/>
      <c r="AJ25" s="55" t="s">
        <v>1280</v>
      </c>
      <c r="AK25" s="57"/>
      <c r="AL25" s="113"/>
      <c r="AM25" s="50"/>
      <c r="AN25" s="50"/>
      <c r="AO25" s="50"/>
      <c r="AP25" s="114"/>
      <c r="AQ25" s="58">
        <f>ROUND(ROUND((F15+K27*M27)*(1+AH25),0)*(1+AM10),0)</f>
        <v>692</v>
      </c>
      <c r="AR25" s="59"/>
    </row>
    <row r="26" spans="1:44" ht="16.5" customHeight="1">
      <c r="A26" s="39">
        <v>11</v>
      </c>
      <c r="B26" s="108" t="s">
        <v>34</v>
      </c>
      <c r="C26" s="41" t="s">
        <v>35</v>
      </c>
      <c r="D26" s="18"/>
      <c r="E26" s="47"/>
      <c r="F26" s="48"/>
      <c r="G26" s="48"/>
      <c r="H26" s="48"/>
      <c r="I26" s="75"/>
      <c r="J26" s="87"/>
      <c r="K26" s="315"/>
      <c r="L26" s="315"/>
      <c r="M26" s="48"/>
      <c r="N26" s="48"/>
      <c r="O26" s="48"/>
      <c r="P26" s="51"/>
      <c r="Q26" s="48"/>
      <c r="R26" s="48"/>
      <c r="S26" s="50"/>
      <c r="T26" s="50"/>
      <c r="U26" s="51"/>
      <c r="V26" s="60"/>
      <c r="W26" s="36"/>
      <c r="X26" s="36"/>
      <c r="Y26" s="36"/>
      <c r="Z26" s="61"/>
      <c r="AA26" s="61"/>
      <c r="AB26" s="62"/>
      <c r="AC26" s="52" t="s">
        <v>1282</v>
      </c>
      <c r="AD26" s="52"/>
      <c r="AE26" s="52"/>
      <c r="AF26" s="52"/>
      <c r="AG26" s="52"/>
      <c r="AH26" s="300">
        <f>$AH$8</f>
        <v>0.5</v>
      </c>
      <c r="AI26" s="298"/>
      <c r="AJ26" s="55" t="s">
        <v>938</v>
      </c>
      <c r="AK26" s="63"/>
      <c r="AL26" s="110"/>
      <c r="AM26" s="111"/>
      <c r="AN26" s="111"/>
      <c r="AO26" s="111"/>
      <c r="AP26" s="112"/>
      <c r="AQ26" s="58">
        <f>ROUND(ROUND((F15+K27*M27)*(1+AH26),0)*(1+AM10),0)</f>
        <v>831</v>
      </c>
      <c r="AR26" s="59"/>
    </row>
    <row r="27" spans="1:44" ht="16.5" customHeight="1">
      <c r="A27" s="39">
        <v>11</v>
      </c>
      <c r="B27" s="108" t="s">
        <v>36</v>
      </c>
      <c r="C27" s="41" t="s">
        <v>37</v>
      </c>
      <c r="D27" s="18"/>
      <c r="E27" s="47"/>
      <c r="F27" s="48"/>
      <c r="G27" s="48"/>
      <c r="H27" s="48"/>
      <c r="I27" s="75"/>
      <c r="J27" s="90" t="s">
        <v>896</v>
      </c>
      <c r="K27" s="16">
        <v>3</v>
      </c>
      <c r="L27" s="16" t="s">
        <v>893</v>
      </c>
      <c r="M27" s="299">
        <f>$M$15</f>
        <v>83</v>
      </c>
      <c r="N27" s="299"/>
      <c r="O27" s="48" t="s">
        <v>1278</v>
      </c>
      <c r="P27" s="51"/>
      <c r="Q27" s="48"/>
      <c r="R27" s="48"/>
      <c r="S27" s="50"/>
      <c r="T27" s="50"/>
      <c r="U27" s="51"/>
      <c r="V27" s="47" t="s">
        <v>1284</v>
      </c>
      <c r="W27" s="48"/>
      <c r="X27" s="48"/>
      <c r="Y27" s="48"/>
      <c r="Z27" s="50"/>
      <c r="AA27" s="50"/>
      <c r="AB27" s="51"/>
      <c r="AC27" s="18"/>
      <c r="AD27" s="18"/>
      <c r="AE27" s="18"/>
      <c r="AF27" s="18"/>
      <c r="AG27" s="18"/>
      <c r="AH27" s="18"/>
      <c r="AI27" s="18"/>
      <c r="AJ27" s="26"/>
      <c r="AK27" s="44"/>
      <c r="AL27" s="47"/>
      <c r="AM27" s="48"/>
      <c r="AN27" s="48"/>
      <c r="AO27" s="48"/>
      <c r="AP27" s="51"/>
      <c r="AQ27" s="58">
        <f>ROUND(ROUND((F15+K27*M27)*Z28,0)*(1+AM10),0)</f>
        <v>1107</v>
      </c>
      <c r="AR27" s="59"/>
    </row>
    <row r="28" spans="1:44" ht="16.5" customHeight="1">
      <c r="A28" s="39">
        <v>11</v>
      </c>
      <c r="B28" s="108" t="s">
        <v>38</v>
      </c>
      <c r="C28" s="41" t="s">
        <v>39</v>
      </c>
      <c r="D28" s="18"/>
      <c r="E28" s="47"/>
      <c r="F28" s="48"/>
      <c r="G28" s="48"/>
      <c r="H28" s="48"/>
      <c r="I28" s="75"/>
      <c r="J28" s="87"/>
      <c r="K28" s="48"/>
      <c r="L28" s="48"/>
      <c r="M28" s="48"/>
      <c r="N28" s="48"/>
      <c r="O28" s="48"/>
      <c r="P28" s="51"/>
      <c r="Q28" s="48"/>
      <c r="R28" s="48"/>
      <c r="S28" s="50"/>
      <c r="T28" s="50"/>
      <c r="U28" s="51"/>
      <c r="V28" s="47"/>
      <c r="W28" s="48"/>
      <c r="X28" s="48"/>
      <c r="Y28" s="50" t="s">
        <v>893</v>
      </c>
      <c r="Z28" s="313">
        <f>$Z$10</f>
        <v>2</v>
      </c>
      <c r="AA28" s="299"/>
      <c r="AB28" s="65"/>
      <c r="AC28" s="52" t="s">
        <v>1279</v>
      </c>
      <c r="AD28" s="52"/>
      <c r="AE28" s="52"/>
      <c r="AF28" s="52"/>
      <c r="AG28" s="52"/>
      <c r="AH28" s="300">
        <f>$AH$7</f>
        <v>0.25</v>
      </c>
      <c r="AI28" s="298"/>
      <c r="AJ28" s="55" t="s">
        <v>756</v>
      </c>
      <c r="AK28" s="63"/>
      <c r="AL28" s="110"/>
      <c r="AM28" s="111"/>
      <c r="AN28" s="111"/>
      <c r="AO28" s="111"/>
      <c r="AP28" s="112"/>
      <c r="AQ28" s="58">
        <f>ROUND(ROUND(ROUND((F15+K27*M27)*Z28,0)*(1+AH28),0)*(1+AM10),0)</f>
        <v>1384</v>
      </c>
      <c r="AR28" s="59"/>
    </row>
    <row r="29" spans="1:44" ht="16.5" customHeight="1">
      <c r="A29" s="39">
        <v>11</v>
      </c>
      <c r="B29" s="108" t="s">
        <v>40</v>
      </c>
      <c r="C29" s="41" t="s">
        <v>41</v>
      </c>
      <c r="D29" s="18"/>
      <c r="E29" s="60"/>
      <c r="F29" s="36"/>
      <c r="G29" s="36"/>
      <c r="H29" s="36"/>
      <c r="I29" s="95"/>
      <c r="J29" s="115"/>
      <c r="K29" s="36"/>
      <c r="L29" s="36"/>
      <c r="M29" s="36"/>
      <c r="N29" s="36"/>
      <c r="O29" s="36"/>
      <c r="P29" s="62"/>
      <c r="Q29" s="36"/>
      <c r="R29" s="36"/>
      <c r="S29" s="61"/>
      <c r="T29" s="61"/>
      <c r="U29" s="62"/>
      <c r="V29" s="60"/>
      <c r="W29" s="36"/>
      <c r="X29" s="36"/>
      <c r="Y29" s="36"/>
      <c r="Z29" s="61"/>
      <c r="AA29" s="66"/>
      <c r="AB29" s="67"/>
      <c r="AC29" s="52" t="s">
        <v>1282</v>
      </c>
      <c r="AD29" s="52"/>
      <c r="AE29" s="52"/>
      <c r="AF29" s="52"/>
      <c r="AG29" s="52"/>
      <c r="AH29" s="300">
        <f>$AH$8</f>
        <v>0.5</v>
      </c>
      <c r="AI29" s="298"/>
      <c r="AJ29" s="55" t="s">
        <v>938</v>
      </c>
      <c r="AK29" s="63"/>
      <c r="AL29" s="116"/>
      <c r="AM29" s="117"/>
      <c r="AN29" s="117"/>
      <c r="AO29" s="117"/>
      <c r="AP29" s="118"/>
      <c r="AQ29" s="58">
        <f>ROUND(ROUND(ROUND((F15+K27*M27)*Z28,0)*(1+AH29),0)*(1+AM10),0)</f>
        <v>1660</v>
      </c>
      <c r="AR29" s="59"/>
    </row>
    <row r="30" spans="1:44" ht="16.5" customHeight="1">
      <c r="A30" s="91">
        <v>11</v>
      </c>
      <c r="B30" s="108" t="s">
        <v>42</v>
      </c>
      <c r="C30" s="92" t="s">
        <v>43</v>
      </c>
      <c r="D30" s="324"/>
      <c r="E30" s="47" t="s">
        <v>1313</v>
      </c>
      <c r="F30" s="48"/>
      <c r="G30" s="48"/>
      <c r="H30" s="48"/>
      <c r="I30" s="48"/>
      <c r="J30" s="48"/>
      <c r="K30" s="48"/>
      <c r="L30" s="48"/>
      <c r="M30" s="48"/>
      <c r="N30" s="48"/>
      <c r="O30" s="48"/>
      <c r="P30" s="51"/>
      <c r="Q30" s="48"/>
      <c r="R30" s="48"/>
      <c r="S30" s="50"/>
      <c r="T30" s="49"/>
      <c r="U30" s="80"/>
      <c r="V30" s="47"/>
      <c r="W30" s="48"/>
      <c r="X30" s="48"/>
      <c r="Y30" s="48"/>
      <c r="Z30" s="50"/>
      <c r="AA30" s="49"/>
      <c r="AB30" s="80"/>
      <c r="AC30" s="48"/>
      <c r="AD30" s="48"/>
      <c r="AE30" s="48"/>
      <c r="AF30" s="48"/>
      <c r="AG30" s="48"/>
      <c r="AH30" s="8"/>
      <c r="AI30" s="8"/>
      <c r="AJ30" s="48"/>
      <c r="AK30" s="51"/>
      <c r="AL30" s="344" t="s">
        <v>2014</v>
      </c>
      <c r="AM30" s="321"/>
      <c r="AN30" s="321"/>
      <c r="AO30" s="321"/>
      <c r="AP30" s="345"/>
      <c r="AQ30" s="109">
        <f>ROUND(ROUND(K31,0)*(1+AM34),0)</f>
        <v>442</v>
      </c>
      <c r="AR30" s="46"/>
    </row>
    <row r="31" spans="1:44" ht="16.5" customHeight="1">
      <c r="A31" s="39">
        <v>11</v>
      </c>
      <c r="B31" s="108" t="s">
        <v>44</v>
      </c>
      <c r="C31" s="41" t="s">
        <v>45</v>
      </c>
      <c r="D31" s="324"/>
      <c r="E31" s="47" t="s">
        <v>954</v>
      </c>
      <c r="F31" s="48"/>
      <c r="G31" s="48"/>
      <c r="H31" s="48"/>
      <c r="I31" s="48"/>
      <c r="J31" s="48"/>
      <c r="K31" s="299">
        <f>'訪問介護'!K31</f>
        <v>402</v>
      </c>
      <c r="L31" s="299"/>
      <c r="M31" s="48" t="s">
        <v>1278</v>
      </c>
      <c r="N31" s="48"/>
      <c r="O31" s="48"/>
      <c r="P31" s="51"/>
      <c r="Q31" s="48"/>
      <c r="R31" s="48"/>
      <c r="S31" s="50"/>
      <c r="T31" s="49"/>
      <c r="U31" s="80"/>
      <c r="V31" s="47"/>
      <c r="W31" s="48"/>
      <c r="X31" s="48"/>
      <c r="Y31" s="48"/>
      <c r="Z31" s="50"/>
      <c r="AA31" s="49"/>
      <c r="AB31" s="80"/>
      <c r="AC31" s="52" t="s">
        <v>1279</v>
      </c>
      <c r="AD31" s="52"/>
      <c r="AE31" s="52"/>
      <c r="AF31" s="52"/>
      <c r="AG31" s="52"/>
      <c r="AH31" s="300">
        <f>$AH$7</f>
        <v>0.25</v>
      </c>
      <c r="AI31" s="298"/>
      <c r="AJ31" s="55" t="s">
        <v>1280</v>
      </c>
      <c r="AK31" s="63"/>
      <c r="AL31" s="320"/>
      <c r="AM31" s="337"/>
      <c r="AN31" s="337"/>
      <c r="AO31" s="337"/>
      <c r="AP31" s="345"/>
      <c r="AQ31" s="58">
        <f>ROUND(ROUND(K31*(1+AH31),0)*(1+AM34),0)</f>
        <v>553</v>
      </c>
      <c r="AR31" s="59"/>
    </row>
    <row r="32" spans="1:44" ht="16.5" customHeight="1">
      <c r="A32" s="39">
        <v>11</v>
      </c>
      <c r="B32" s="108" t="s">
        <v>46</v>
      </c>
      <c r="C32" s="41" t="s">
        <v>47</v>
      </c>
      <c r="D32" s="324"/>
      <c r="E32" s="47"/>
      <c r="F32" s="48"/>
      <c r="G32" s="48"/>
      <c r="H32" s="48"/>
      <c r="I32" s="48"/>
      <c r="J32" s="48"/>
      <c r="K32" s="48"/>
      <c r="L32" s="48"/>
      <c r="M32" s="48"/>
      <c r="N32" s="48"/>
      <c r="O32" s="48"/>
      <c r="P32" s="51"/>
      <c r="Q32" s="48"/>
      <c r="R32" s="48"/>
      <c r="S32" s="50"/>
      <c r="T32" s="49"/>
      <c r="U32" s="80"/>
      <c r="V32" s="60"/>
      <c r="W32" s="36"/>
      <c r="X32" s="36"/>
      <c r="Y32" s="36"/>
      <c r="Z32" s="61"/>
      <c r="AA32" s="66"/>
      <c r="AB32" s="67"/>
      <c r="AC32" s="52" t="s">
        <v>1282</v>
      </c>
      <c r="AD32" s="52"/>
      <c r="AE32" s="52"/>
      <c r="AF32" s="52"/>
      <c r="AG32" s="52"/>
      <c r="AH32" s="300">
        <f>$AH$8</f>
        <v>0.5</v>
      </c>
      <c r="AI32" s="298"/>
      <c r="AJ32" s="55" t="s">
        <v>938</v>
      </c>
      <c r="AK32" s="63"/>
      <c r="AL32" s="110"/>
      <c r="AM32" s="111"/>
      <c r="AN32" s="111"/>
      <c r="AO32" s="111"/>
      <c r="AP32" s="112"/>
      <c r="AQ32" s="58">
        <f>ROUND(ROUND(K31*(1+AH32),0)*(1+AM34),0)</f>
        <v>663</v>
      </c>
      <c r="AR32" s="59"/>
    </row>
    <row r="33" spans="1:44" ht="16.5" customHeight="1">
      <c r="A33" s="39">
        <v>11</v>
      </c>
      <c r="B33" s="108" t="s">
        <v>48</v>
      </c>
      <c r="C33" s="41" t="s">
        <v>49</v>
      </c>
      <c r="D33" s="324"/>
      <c r="E33" s="47"/>
      <c r="F33" s="48"/>
      <c r="G33" s="48"/>
      <c r="H33" s="48"/>
      <c r="I33" s="48"/>
      <c r="J33" s="48"/>
      <c r="K33" s="48"/>
      <c r="L33" s="48"/>
      <c r="M33" s="48"/>
      <c r="N33" s="48"/>
      <c r="O33" s="48"/>
      <c r="P33" s="51"/>
      <c r="Q33" s="48"/>
      <c r="R33" s="48"/>
      <c r="S33" s="50"/>
      <c r="T33" s="49"/>
      <c r="U33" s="80"/>
      <c r="V33" s="47" t="s">
        <v>1284</v>
      </c>
      <c r="W33" s="48"/>
      <c r="X33" s="48"/>
      <c r="Y33" s="48"/>
      <c r="Z33" s="50"/>
      <c r="AA33" s="49"/>
      <c r="AB33" s="80"/>
      <c r="AC33" s="48"/>
      <c r="AD33" s="48"/>
      <c r="AE33" s="48"/>
      <c r="AF33" s="48"/>
      <c r="AG33" s="48"/>
      <c r="AH33" s="8"/>
      <c r="AI33" s="8"/>
      <c r="AJ33" s="26"/>
      <c r="AK33" s="44"/>
      <c r="AL33" s="47"/>
      <c r="AM33" s="48"/>
      <c r="AN33" s="48"/>
      <c r="AO33" s="48"/>
      <c r="AP33" s="51"/>
      <c r="AQ33" s="45">
        <f>ROUND(ROUND(K31*Z34,0)*(1+AM34),0)</f>
        <v>884</v>
      </c>
      <c r="AR33" s="59"/>
    </row>
    <row r="34" spans="1:44" ht="16.5" customHeight="1">
      <c r="A34" s="39">
        <v>11</v>
      </c>
      <c r="B34" s="108" t="s">
        <v>50</v>
      </c>
      <c r="C34" s="41" t="s">
        <v>51</v>
      </c>
      <c r="D34" s="324"/>
      <c r="E34" s="47"/>
      <c r="F34" s="48"/>
      <c r="G34" s="48"/>
      <c r="H34" s="48"/>
      <c r="I34" s="48"/>
      <c r="J34" s="48"/>
      <c r="K34" s="48"/>
      <c r="L34" s="48"/>
      <c r="M34" s="48"/>
      <c r="N34" s="48"/>
      <c r="O34" s="48"/>
      <c r="P34" s="51"/>
      <c r="Q34" s="48"/>
      <c r="R34" s="48"/>
      <c r="S34" s="50"/>
      <c r="T34" s="49"/>
      <c r="U34" s="80"/>
      <c r="V34" s="47"/>
      <c r="W34" s="48"/>
      <c r="X34" s="30"/>
      <c r="Y34" s="50" t="s">
        <v>893</v>
      </c>
      <c r="Z34" s="313">
        <f>$Z$10</f>
        <v>2</v>
      </c>
      <c r="AA34" s="299"/>
      <c r="AB34" s="65"/>
      <c r="AC34" s="52" t="s">
        <v>1279</v>
      </c>
      <c r="AD34" s="52"/>
      <c r="AE34" s="52"/>
      <c r="AF34" s="52"/>
      <c r="AG34" s="52"/>
      <c r="AH34" s="300">
        <f>$AH$7</f>
        <v>0.25</v>
      </c>
      <c r="AI34" s="298"/>
      <c r="AJ34" s="55" t="s">
        <v>756</v>
      </c>
      <c r="AK34" s="63"/>
      <c r="AL34" s="110"/>
      <c r="AM34" s="313">
        <f>$AM$10</f>
        <v>0.1</v>
      </c>
      <c r="AN34" s="313"/>
      <c r="AO34" s="111" t="s">
        <v>756</v>
      </c>
      <c r="AP34" s="112"/>
      <c r="AQ34" s="58">
        <f>ROUND(ROUND(ROUND(K31*Z34,0)*(1+AH34),0)*(1+AM34),0)</f>
        <v>1106</v>
      </c>
      <c r="AR34" s="59"/>
    </row>
    <row r="35" spans="1:44" ht="16.5" customHeight="1">
      <c r="A35" s="39">
        <v>11</v>
      </c>
      <c r="B35" s="108" t="s">
        <v>52</v>
      </c>
      <c r="C35" s="41" t="s">
        <v>53</v>
      </c>
      <c r="D35" s="324"/>
      <c r="E35" s="47"/>
      <c r="F35" s="48"/>
      <c r="G35" s="48"/>
      <c r="H35" s="48"/>
      <c r="I35" s="48"/>
      <c r="J35" s="48"/>
      <c r="K35" s="48"/>
      <c r="L35" s="48"/>
      <c r="M35" s="48"/>
      <c r="N35" s="48"/>
      <c r="O35" s="48"/>
      <c r="P35" s="51"/>
      <c r="Q35" s="60"/>
      <c r="R35" s="36"/>
      <c r="S35" s="61"/>
      <c r="T35" s="66"/>
      <c r="U35" s="67"/>
      <c r="V35" s="60"/>
      <c r="W35" s="36"/>
      <c r="X35" s="36"/>
      <c r="Y35" s="36"/>
      <c r="Z35" s="61"/>
      <c r="AA35" s="66"/>
      <c r="AB35" s="67"/>
      <c r="AC35" s="52" t="s">
        <v>1282</v>
      </c>
      <c r="AD35" s="52"/>
      <c r="AE35" s="52"/>
      <c r="AF35" s="52"/>
      <c r="AG35" s="52"/>
      <c r="AH35" s="300">
        <f>$AH$8</f>
        <v>0.5</v>
      </c>
      <c r="AI35" s="298"/>
      <c r="AJ35" s="55" t="s">
        <v>938</v>
      </c>
      <c r="AK35" s="63"/>
      <c r="AL35" s="110"/>
      <c r="AM35" s="111"/>
      <c r="AN35" s="111"/>
      <c r="AO35" s="111"/>
      <c r="AP35" s="112"/>
      <c r="AQ35" s="58">
        <f>ROUND(ROUND(ROUND(K31*Z34,0)*(1+AH35),0)*(1+AM34),0)</f>
        <v>1327</v>
      </c>
      <c r="AR35" s="59"/>
    </row>
    <row r="36" spans="1:44" ht="16.5" customHeight="1">
      <c r="A36" s="39">
        <v>11</v>
      </c>
      <c r="B36" s="108" t="s">
        <v>54</v>
      </c>
      <c r="C36" s="41" t="s">
        <v>55</v>
      </c>
      <c r="D36" s="18"/>
      <c r="E36" s="326" t="s">
        <v>1320</v>
      </c>
      <c r="F36" s="327"/>
      <c r="G36" s="327"/>
      <c r="H36" s="327"/>
      <c r="I36" s="328"/>
      <c r="J36" s="42" t="s">
        <v>1298</v>
      </c>
      <c r="K36" s="26"/>
      <c r="L36" s="26"/>
      <c r="M36" s="26"/>
      <c r="N36" s="26"/>
      <c r="O36" s="26"/>
      <c r="P36" s="44"/>
      <c r="Q36" s="26"/>
      <c r="R36" s="26"/>
      <c r="S36" s="43"/>
      <c r="T36" s="43"/>
      <c r="U36" s="44"/>
      <c r="V36" s="42"/>
      <c r="W36" s="26"/>
      <c r="X36" s="26"/>
      <c r="Y36" s="26"/>
      <c r="Z36" s="43"/>
      <c r="AA36" s="43"/>
      <c r="AB36" s="44"/>
      <c r="AC36" s="18"/>
      <c r="AD36" s="18"/>
      <c r="AE36" s="18"/>
      <c r="AF36" s="18"/>
      <c r="AG36" s="18"/>
      <c r="AH36" s="8"/>
      <c r="AI36" s="8"/>
      <c r="AJ36" s="26"/>
      <c r="AK36" s="44"/>
      <c r="AL36" s="47"/>
      <c r="AM36" s="48"/>
      <c r="AN36" s="48"/>
      <c r="AO36" s="48"/>
      <c r="AP36" s="51"/>
      <c r="AQ36" s="58">
        <f>ROUND(ROUND(F39+K39*M39,0)*(1+AM34),0)</f>
        <v>534</v>
      </c>
      <c r="AR36" s="59"/>
    </row>
    <row r="37" spans="1:44" ht="16.5" customHeight="1">
      <c r="A37" s="39">
        <v>11</v>
      </c>
      <c r="B37" s="108" t="s">
        <v>56</v>
      </c>
      <c r="C37" s="41" t="s">
        <v>57</v>
      </c>
      <c r="D37" s="18"/>
      <c r="E37" s="329"/>
      <c r="F37" s="330"/>
      <c r="G37" s="330"/>
      <c r="H37" s="330"/>
      <c r="I37" s="331"/>
      <c r="J37" s="47" t="s">
        <v>1639</v>
      </c>
      <c r="K37" s="48"/>
      <c r="L37" s="48"/>
      <c r="M37" s="48"/>
      <c r="N37" s="48"/>
      <c r="O37" s="48"/>
      <c r="P37" s="51"/>
      <c r="Q37" s="48"/>
      <c r="R37" s="48"/>
      <c r="S37" s="50"/>
      <c r="T37" s="50"/>
      <c r="U37" s="51"/>
      <c r="V37" s="47"/>
      <c r="W37" s="48"/>
      <c r="X37" s="48"/>
      <c r="Y37" s="48"/>
      <c r="Z37" s="50"/>
      <c r="AA37" s="50"/>
      <c r="AB37" s="51"/>
      <c r="AC37" s="52" t="s">
        <v>1279</v>
      </c>
      <c r="AD37" s="52"/>
      <c r="AE37" s="52"/>
      <c r="AF37" s="52"/>
      <c r="AG37" s="52"/>
      <c r="AH37" s="300">
        <f>$AH$7</f>
        <v>0.25</v>
      </c>
      <c r="AI37" s="298"/>
      <c r="AJ37" s="55" t="s">
        <v>1280</v>
      </c>
      <c r="AK37" s="57"/>
      <c r="AL37" s="113"/>
      <c r="AM37" s="50"/>
      <c r="AN37" s="50"/>
      <c r="AO37" s="50"/>
      <c r="AP37" s="114"/>
      <c r="AQ37" s="58">
        <f>ROUND(ROUND((F39+K39*M39)*(1+AH37),0)*(1+AM34),0)</f>
        <v>667</v>
      </c>
      <c r="AR37" s="59"/>
    </row>
    <row r="38" spans="1:44" ht="16.5" customHeight="1">
      <c r="A38" s="39">
        <v>11</v>
      </c>
      <c r="B38" s="108" t="s">
        <v>58</v>
      </c>
      <c r="C38" s="41" t="s">
        <v>59</v>
      </c>
      <c r="D38" s="18"/>
      <c r="E38" s="329"/>
      <c r="F38" s="330"/>
      <c r="G38" s="330"/>
      <c r="H38" s="330"/>
      <c r="I38" s="331"/>
      <c r="J38" s="86"/>
      <c r="K38" s="48"/>
      <c r="L38" s="48"/>
      <c r="M38" s="48"/>
      <c r="N38" s="48"/>
      <c r="O38" s="48"/>
      <c r="P38" s="51"/>
      <c r="Q38" s="48"/>
      <c r="R38" s="48"/>
      <c r="S38" s="50"/>
      <c r="T38" s="50"/>
      <c r="U38" s="51"/>
      <c r="V38" s="60"/>
      <c r="W38" s="36"/>
      <c r="X38" s="36"/>
      <c r="Y38" s="36"/>
      <c r="Z38" s="61"/>
      <c r="AA38" s="61"/>
      <c r="AB38" s="62"/>
      <c r="AC38" s="52" t="s">
        <v>1282</v>
      </c>
      <c r="AD38" s="52"/>
      <c r="AE38" s="52"/>
      <c r="AF38" s="52"/>
      <c r="AG38" s="52"/>
      <c r="AH38" s="300">
        <f>$AH$8</f>
        <v>0.5</v>
      </c>
      <c r="AI38" s="298"/>
      <c r="AJ38" s="55" t="s">
        <v>938</v>
      </c>
      <c r="AK38" s="63"/>
      <c r="AL38" s="110"/>
      <c r="AM38" s="111"/>
      <c r="AN38" s="111"/>
      <c r="AO38" s="111"/>
      <c r="AP38" s="112"/>
      <c r="AQ38" s="58">
        <f>ROUND(ROUND((F39+K39*M39)*(1+AH38),0)*(1+AM34),0)</f>
        <v>801</v>
      </c>
      <c r="AR38" s="59"/>
    </row>
    <row r="39" spans="1:44" ht="16.5" customHeight="1">
      <c r="A39" s="39">
        <v>11</v>
      </c>
      <c r="B39" s="108" t="s">
        <v>60</v>
      </c>
      <c r="C39" s="41" t="s">
        <v>61</v>
      </c>
      <c r="D39" s="18"/>
      <c r="E39" s="47"/>
      <c r="F39" s="339">
        <f>K31</f>
        <v>402</v>
      </c>
      <c r="G39" s="339"/>
      <c r="H39" s="70" t="s">
        <v>1278</v>
      </c>
      <c r="I39" s="77"/>
      <c r="J39" s="85" t="s">
        <v>896</v>
      </c>
      <c r="K39" s="16">
        <v>1</v>
      </c>
      <c r="L39" s="50" t="s">
        <v>893</v>
      </c>
      <c r="M39" s="299">
        <f>$M$15</f>
        <v>83</v>
      </c>
      <c r="N39" s="299"/>
      <c r="O39" s="48" t="s">
        <v>1278</v>
      </c>
      <c r="P39" s="51"/>
      <c r="Q39" s="48"/>
      <c r="R39" s="48"/>
      <c r="S39" s="50"/>
      <c r="T39" s="50"/>
      <c r="U39" s="51"/>
      <c r="V39" s="47" t="s">
        <v>1284</v>
      </c>
      <c r="W39" s="48"/>
      <c r="X39" s="48"/>
      <c r="Y39" s="48"/>
      <c r="Z39" s="50"/>
      <c r="AA39" s="50"/>
      <c r="AB39" s="51"/>
      <c r="AC39" s="18"/>
      <c r="AD39" s="18"/>
      <c r="AE39" s="18"/>
      <c r="AF39" s="18"/>
      <c r="AG39" s="18"/>
      <c r="AH39" s="8"/>
      <c r="AI39" s="8"/>
      <c r="AJ39" s="26"/>
      <c r="AK39" s="44"/>
      <c r="AL39" s="47"/>
      <c r="AM39" s="48"/>
      <c r="AN39" s="48"/>
      <c r="AO39" s="48"/>
      <c r="AP39" s="51"/>
      <c r="AQ39" s="58">
        <f>ROUND(ROUND((F39+K39*M39)*Z40,0)*(1+AM34),0)</f>
        <v>1067</v>
      </c>
      <c r="AR39" s="59"/>
    </row>
    <row r="40" spans="1:44" ht="16.5" customHeight="1">
      <c r="A40" s="39">
        <v>11</v>
      </c>
      <c r="B40" s="108" t="s">
        <v>62</v>
      </c>
      <c r="C40" s="41" t="s">
        <v>63</v>
      </c>
      <c r="D40" s="18"/>
      <c r="E40" s="47"/>
      <c r="F40" s="48"/>
      <c r="G40" s="48"/>
      <c r="H40" s="72"/>
      <c r="I40" s="71"/>
      <c r="J40" s="86"/>
      <c r="K40" s="48"/>
      <c r="L40" s="48"/>
      <c r="M40" s="48"/>
      <c r="N40" s="48"/>
      <c r="O40" s="48"/>
      <c r="P40" s="51"/>
      <c r="Q40" s="48"/>
      <c r="R40" s="48"/>
      <c r="S40" s="50"/>
      <c r="T40" s="50"/>
      <c r="U40" s="51"/>
      <c r="V40" s="47"/>
      <c r="W40" s="48"/>
      <c r="X40" s="30"/>
      <c r="Y40" s="50" t="s">
        <v>893</v>
      </c>
      <c r="Z40" s="313">
        <f>$Z$10</f>
        <v>2</v>
      </c>
      <c r="AA40" s="299"/>
      <c r="AB40" s="65"/>
      <c r="AC40" s="52" t="s">
        <v>1279</v>
      </c>
      <c r="AD40" s="52"/>
      <c r="AE40" s="52"/>
      <c r="AF40" s="52"/>
      <c r="AG40" s="52"/>
      <c r="AH40" s="300">
        <f>$AH$7</f>
        <v>0.25</v>
      </c>
      <c r="AI40" s="298"/>
      <c r="AJ40" s="55" t="s">
        <v>756</v>
      </c>
      <c r="AK40" s="63"/>
      <c r="AL40" s="110"/>
      <c r="AM40" s="111"/>
      <c r="AN40" s="111"/>
      <c r="AO40" s="111"/>
      <c r="AP40" s="112"/>
      <c r="AQ40" s="58">
        <f>ROUND(ROUND(ROUND((F39+K39*M39)*Z40,0)*(1+AH40),0)*(1+AM34),0)</f>
        <v>1334</v>
      </c>
      <c r="AR40" s="59"/>
    </row>
    <row r="41" spans="1:44" ht="16.5" customHeight="1">
      <c r="A41" s="39">
        <v>11</v>
      </c>
      <c r="B41" s="108" t="s">
        <v>64</v>
      </c>
      <c r="C41" s="41" t="s">
        <v>65</v>
      </c>
      <c r="D41" s="18"/>
      <c r="E41" s="47"/>
      <c r="F41" s="48"/>
      <c r="G41" s="48"/>
      <c r="H41" s="72"/>
      <c r="I41" s="71"/>
      <c r="J41" s="86"/>
      <c r="K41" s="48"/>
      <c r="L41" s="48"/>
      <c r="M41" s="48"/>
      <c r="N41" s="48"/>
      <c r="O41" s="48"/>
      <c r="P41" s="51"/>
      <c r="Q41" s="36"/>
      <c r="R41" s="36"/>
      <c r="S41" s="61"/>
      <c r="T41" s="61"/>
      <c r="U41" s="62"/>
      <c r="V41" s="60"/>
      <c r="W41" s="36"/>
      <c r="X41" s="36"/>
      <c r="Y41" s="36"/>
      <c r="Z41" s="61"/>
      <c r="AA41" s="66"/>
      <c r="AB41" s="67"/>
      <c r="AC41" s="52" t="s">
        <v>1282</v>
      </c>
      <c r="AD41" s="52"/>
      <c r="AE41" s="52"/>
      <c r="AF41" s="52"/>
      <c r="AG41" s="52"/>
      <c r="AH41" s="300">
        <f>$AH$8</f>
        <v>0.5</v>
      </c>
      <c r="AI41" s="298"/>
      <c r="AJ41" s="55" t="s">
        <v>938</v>
      </c>
      <c r="AK41" s="63"/>
      <c r="AL41" s="110"/>
      <c r="AM41" s="111"/>
      <c r="AN41" s="111"/>
      <c r="AO41" s="111"/>
      <c r="AP41" s="112"/>
      <c r="AQ41" s="58">
        <f>ROUND(ROUND(ROUND((F39+K39*M39)*Z40,0)*(1+AH41),0)*(1+AM34),0)</f>
        <v>1601</v>
      </c>
      <c r="AR41" s="59"/>
    </row>
    <row r="42" spans="1:44" ht="16.5" customHeight="1">
      <c r="A42" s="39">
        <v>11</v>
      </c>
      <c r="B42" s="108" t="s">
        <v>66</v>
      </c>
      <c r="C42" s="41" t="s">
        <v>67</v>
      </c>
      <c r="D42" s="18"/>
      <c r="E42" s="47"/>
      <c r="F42" s="48"/>
      <c r="G42" s="48"/>
      <c r="H42" s="48"/>
      <c r="I42" s="74"/>
      <c r="J42" s="42" t="s">
        <v>1306</v>
      </c>
      <c r="K42" s="26"/>
      <c r="L42" s="26"/>
      <c r="M42" s="26"/>
      <c r="N42" s="26"/>
      <c r="O42" s="26"/>
      <c r="P42" s="44"/>
      <c r="Q42" s="48"/>
      <c r="R42" s="48"/>
      <c r="S42" s="50"/>
      <c r="T42" s="50"/>
      <c r="U42" s="51"/>
      <c r="V42" s="42"/>
      <c r="W42" s="26"/>
      <c r="X42" s="26"/>
      <c r="Y42" s="26"/>
      <c r="Z42" s="43"/>
      <c r="AA42" s="43"/>
      <c r="AB42" s="44"/>
      <c r="AC42" s="18"/>
      <c r="AD42" s="18"/>
      <c r="AE42" s="18"/>
      <c r="AF42" s="18"/>
      <c r="AG42" s="18"/>
      <c r="AH42" s="18"/>
      <c r="AI42" s="18"/>
      <c r="AJ42" s="26"/>
      <c r="AK42" s="44"/>
      <c r="AL42" s="47"/>
      <c r="AM42" s="48"/>
      <c r="AN42" s="48"/>
      <c r="AO42" s="48"/>
      <c r="AP42" s="51"/>
      <c r="AQ42" s="58">
        <f>ROUND(ROUND(F39+K45*M45,0)*(1+AM34),0)</f>
        <v>625</v>
      </c>
      <c r="AR42" s="59"/>
    </row>
    <row r="43" spans="1:44" ht="16.5" customHeight="1">
      <c r="A43" s="39">
        <v>11</v>
      </c>
      <c r="B43" s="108" t="s">
        <v>68</v>
      </c>
      <c r="C43" s="41" t="s">
        <v>69</v>
      </c>
      <c r="D43" s="18"/>
      <c r="E43" s="47"/>
      <c r="F43" s="48"/>
      <c r="G43" s="48"/>
      <c r="H43" s="48"/>
      <c r="I43" s="74"/>
      <c r="J43" s="47" t="s">
        <v>1350</v>
      </c>
      <c r="K43" s="48"/>
      <c r="L43" s="48"/>
      <c r="M43" s="48"/>
      <c r="N43" s="48"/>
      <c r="O43" s="48"/>
      <c r="P43" s="51"/>
      <c r="Q43" s="48"/>
      <c r="R43" s="48"/>
      <c r="S43" s="50"/>
      <c r="T43" s="50"/>
      <c r="U43" s="51"/>
      <c r="V43" s="47"/>
      <c r="W43" s="48"/>
      <c r="X43" s="48"/>
      <c r="Y43" s="48"/>
      <c r="Z43" s="50"/>
      <c r="AA43" s="50"/>
      <c r="AB43" s="51"/>
      <c r="AC43" s="52" t="s">
        <v>1279</v>
      </c>
      <c r="AD43" s="52"/>
      <c r="AE43" s="52"/>
      <c r="AF43" s="52"/>
      <c r="AG43" s="52"/>
      <c r="AH43" s="300">
        <f>$AH$7</f>
        <v>0.25</v>
      </c>
      <c r="AI43" s="298"/>
      <c r="AJ43" s="55" t="s">
        <v>1280</v>
      </c>
      <c r="AK43" s="57"/>
      <c r="AL43" s="113"/>
      <c r="AM43" s="50"/>
      <c r="AN43" s="50"/>
      <c r="AO43" s="50"/>
      <c r="AP43" s="114"/>
      <c r="AQ43" s="58">
        <f>ROUND(ROUND((F39+K45*M45)*(1+AH43),0)*(1+AM34),0)</f>
        <v>781</v>
      </c>
      <c r="AR43" s="59"/>
    </row>
    <row r="44" spans="1:44" ht="16.5" customHeight="1">
      <c r="A44" s="39">
        <v>11</v>
      </c>
      <c r="B44" s="108" t="s">
        <v>70</v>
      </c>
      <c r="C44" s="41" t="s">
        <v>71</v>
      </c>
      <c r="D44" s="18"/>
      <c r="E44" s="47"/>
      <c r="F44" s="48"/>
      <c r="G44" s="48"/>
      <c r="H44" s="48"/>
      <c r="I44" s="74"/>
      <c r="J44" s="87"/>
      <c r="K44" s="48"/>
      <c r="L44" s="48"/>
      <c r="M44" s="48"/>
      <c r="N44" s="48"/>
      <c r="O44" s="48"/>
      <c r="P44" s="51"/>
      <c r="Q44" s="48"/>
      <c r="R44" s="48"/>
      <c r="S44" s="50"/>
      <c r="T44" s="50"/>
      <c r="U44" s="51"/>
      <c r="V44" s="60"/>
      <c r="W44" s="36"/>
      <c r="X44" s="36"/>
      <c r="Y44" s="36"/>
      <c r="Z44" s="61"/>
      <c r="AA44" s="61"/>
      <c r="AB44" s="62"/>
      <c r="AC44" s="52" t="s">
        <v>1282</v>
      </c>
      <c r="AD44" s="52"/>
      <c r="AE44" s="52"/>
      <c r="AF44" s="52"/>
      <c r="AG44" s="52"/>
      <c r="AH44" s="300">
        <f>$AH$8</f>
        <v>0.5</v>
      </c>
      <c r="AI44" s="298"/>
      <c r="AJ44" s="55" t="s">
        <v>938</v>
      </c>
      <c r="AK44" s="63"/>
      <c r="AL44" s="110"/>
      <c r="AM44" s="111"/>
      <c r="AN44" s="111"/>
      <c r="AO44" s="111"/>
      <c r="AP44" s="112"/>
      <c r="AQ44" s="58">
        <f>ROUND(ROUND((F39+K45*M45)*(1+AH44),0)*(1+AM34),0)</f>
        <v>937</v>
      </c>
      <c r="AR44" s="59"/>
    </row>
    <row r="45" spans="1:44" ht="16.5" customHeight="1">
      <c r="A45" s="39">
        <v>11</v>
      </c>
      <c r="B45" s="108" t="s">
        <v>72</v>
      </c>
      <c r="C45" s="41" t="s">
        <v>73</v>
      </c>
      <c r="D45" s="18"/>
      <c r="E45" s="47"/>
      <c r="F45" s="48"/>
      <c r="G45" s="48"/>
      <c r="H45" s="48"/>
      <c r="I45" s="74"/>
      <c r="J45" s="85" t="s">
        <v>896</v>
      </c>
      <c r="K45" s="16">
        <v>2</v>
      </c>
      <c r="L45" s="16" t="s">
        <v>893</v>
      </c>
      <c r="M45" s="299">
        <f>$M$15</f>
        <v>83</v>
      </c>
      <c r="N45" s="299"/>
      <c r="O45" s="48" t="s">
        <v>1278</v>
      </c>
      <c r="P45" s="51"/>
      <c r="Q45" s="48"/>
      <c r="R45" s="48"/>
      <c r="S45" s="50"/>
      <c r="T45" s="50"/>
      <c r="U45" s="51"/>
      <c r="V45" s="47" t="s">
        <v>1284</v>
      </c>
      <c r="W45" s="48"/>
      <c r="X45" s="48"/>
      <c r="Y45" s="48"/>
      <c r="Z45" s="50"/>
      <c r="AA45" s="50"/>
      <c r="AB45" s="51"/>
      <c r="AC45" s="18"/>
      <c r="AD45" s="18"/>
      <c r="AE45" s="18"/>
      <c r="AF45" s="18"/>
      <c r="AG45" s="18"/>
      <c r="AH45" s="8"/>
      <c r="AI45" s="8"/>
      <c r="AJ45" s="26"/>
      <c r="AK45" s="44"/>
      <c r="AL45" s="47"/>
      <c r="AM45" s="48"/>
      <c r="AN45" s="48"/>
      <c r="AO45" s="48"/>
      <c r="AP45" s="51"/>
      <c r="AQ45" s="58">
        <f>ROUND(ROUND((F39+K45*M45)*Z46,0)*(1+AM34),0)</f>
        <v>1250</v>
      </c>
      <c r="AR45" s="59"/>
    </row>
    <row r="46" spans="1:44" ht="16.5" customHeight="1">
      <c r="A46" s="39">
        <v>11</v>
      </c>
      <c r="B46" s="108" t="s">
        <v>74</v>
      </c>
      <c r="C46" s="41" t="s">
        <v>75</v>
      </c>
      <c r="D46" s="18"/>
      <c r="E46" s="47"/>
      <c r="F46" s="48"/>
      <c r="G46" s="48"/>
      <c r="H46" s="48"/>
      <c r="I46" s="74"/>
      <c r="J46" s="87"/>
      <c r="K46" s="48"/>
      <c r="L46" s="48"/>
      <c r="M46" s="48"/>
      <c r="N46" s="48"/>
      <c r="O46" s="48"/>
      <c r="P46" s="51"/>
      <c r="Q46" s="48"/>
      <c r="R46" s="48"/>
      <c r="S46" s="50"/>
      <c r="T46" s="50"/>
      <c r="U46" s="51"/>
      <c r="V46" s="47"/>
      <c r="W46" s="48"/>
      <c r="X46" s="30"/>
      <c r="Y46" s="50" t="s">
        <v>893</v>
      </c>
      <c r="Z46" s="313">
        <f>$Z$10</f>
        <v>2</v>
      </c>
      <c r="AA46" s="299"/>
      <c r="AB46" s="65"/>
      <c r="AC46" s="52" t="s">
        <v>1279</v>
      </c>
      <c r="AD46" s="52"/>
      <c r="AE46" s="52"/>
      <c r="AF46" s="52"/>
      <c r="AG46" s="52"/>
      <c r="AH46" s="300">
        <f>$AH$7</f>
        <v>0.25</v>
      </c>
      <c r="AI46" s="298"/>
      <c r="AJ46" s="55" t="s">
        <v>756</v>
      </c>
      <c r="AK46" s="63"/>
      <c r="AL46" s="110"/>
      <c r="AM46" s="111"/>
      <c r="AN46" s="111"/>
      <c r="AO46" s="111"/>
      <c r="AP46" s="112"/>
      <c r="AQ46" s="58">
        <f>ROUND(ROUND(ROUND((F39+K45*M45)*Z46,0)*(1+AH46),0)*(1+AM34),0)</f>
        <v>1562</v>
      </c>
      <c r="AR46" s="59"/>
    </row>
    <row r="47" spans="1:44" ht="16.5" customHeight="1">
      <c r="A47" s="39">
        <v>11</v>
      </c>
      <c r="B47" s="108" t="s">
        <v>76</v>
      </c>
      <c r="C47" s="41" t="s">
        <v>77</v>
      </c>
      <c r="D47" s="18"/>
      <c r="E47" s="47"/>
      <c r="F47" s="48"/>
      <c r="G47" s="48"/>
      <c r="H47" s="48"/>
      <c r="I47" s="77"/>
      <c r="J47" s="88"/>
      <c r="K47" s="48"/>
      <c r="L47" s="48"/>
      <c r="M47" s="48"/>
      <c r="N47" s="48"/>
      <c r="O47" s="48"/>
      <c r="P47" s="51"/>
      <c r="Q47" s="60"/>
      <c r="R47" s="36"/>
      <c r="S47" s="61"/>
      <c r="T47" s="61"/>
      <c r="U47" s="62"/>
      <c r="V47" s="60"/>
      <c r="W47" s="36"/>
      <c r="X47" s="36"/>
      <c r="Y47" s="36"/>
      <c r="Z47" s="61"/>
      <c r="AA47" s="66"/>
      <c r="AB47" s="67"/>
      <c r="AC47" s="52" t="s">
        <v>1282</v>
      </c>
      <c r="AD47" s="52"/>
      <c r="AE47" s="52"/>
      <c r="AF47" s="52"/>
      <c r="AG47" s="52"/>
      <c r="AH47" s="300">
        <f>$AH$8</f>
        <v>0.5</v>
      </c>
      <c r="AI47" s="298"/>
      <c r="AJ47" s="55" t="s">
        <v>938</v>
      </c>
      <c r="AK47" s="63"/>
      <c r="AL47" s="110"/>
      <c r="AM47" s="111"/>
      <c r="AN47" s="111"/>
      <c r="AO47" s="111"/>
      <c r="AP47" s="112"/>
      <c r="AQ47" s="58">
        <f>ROUND(ROUND(ROUND((F39+K45*M45)*Z46,0)*(1+AH47),0)*(1+AM34),0)</f>
        <v>1874</v>
      </c>
      <c r="AR47" s="59"/>
    </row>
    <row r="48" spans="1:44" ht="16.5" customHeight="1">
      <c r="A48" s="39">
        <v>11</v>
      </c>
      <c r="B48" s="108" t="s">
        <v>78</v>
      </c>
      <c r="C48" s="41" t="s">
        <v>79</v>
      </c>
      <c r="D48" s="47"/>
      <c r="E48" s="47"/>
      <c r="F48" s="48"/>
      <c r="G48" s="48"/>
      <c r="H48" s="48"/>
      <c r="I48" s="75"/>
      <c r="J48" s="42" t="s">
        <v>1662</v>
      </c>
      <c r="K48" s="26"/>
      <c r="L48" s="26"/>
      <c r="M48" s="26"/>
      <c r="N48" s="26"/>
      <c r="O48" s="26"/>
      <c r="P48" s="44"/>
      <c r="Q48" s="26"/>
      <c r="R48" s="26"/>
      <c r="S48" s="43"/>
      <c r="T48" s="43"/>
      <c r="U48" s="44"/>
      <c r="V48" s="47"/>
      <c r="W48" s="48"/>
      <c r="X48" s="48"/>
      <c r="Y48" s="48"/>
      <c r="Z48" s="50"/>
      <c r="AA48" s="50"/>
      <c r="AB48" s="51"/>
      <c r="AC48" s="18"/>
      <c r="AD48" s="18"/>
      <c r="AE48" s="18"/>
      <c r="AF48" s="18"/>
      <c r="AG48" s="18"/>
      <c r="AH48" s="18"/>
      <c r="AI48" s="18"/>
      <c r="AJ48" s="48"/>
      <c r="AK48" s="51"/>
      <c r="AL48" s="47"/>
      <c r="AM48" s="48"/>
      <c r="AN48" s="48"/>
      <c r="AO48" s="48"/>
      <c r="AP48" s="51"/>
      <c r="AQ48" s="58">
        <f>ROUND(ROUND(F39+K51*M51,0)*(1+AM34),0)</f>
        <v>716</v>
      </c>
      <c r="AR48" s="59"/>
    </row>
    <row r="49" spans="1:44" ht="16.5" customHeight="1">
      <c r="A49" s="39">
        <v>11</v>
      </c>
      <c r="B49" s="108" t="s">
        <v>80</v>
      </c>
      <c r="C49" s="41" t="s">
        <v>81</v>
      </c>
      <c r="D49" s="47"/>
      <c r="E49" s="47"/>
      <c r="F49" s="48"/>
      <c r="G49" s="48"/>
      <c r="H49" s="48"/>
      <c r="I49" s="75"/>
      <c r="J49" s="47"/>
      <c r="K49" s="48"/>
      <c r="L49" s="48"/>
      <c r="M49" s="48"/>
      <c r="N49" s="48"/>
      <c r="O49" s="48"/>
      <c r="P49" s="51"/>
      <c r="Q49" s="48"/>
      <c r="R49" s="48"/>
      <c r="S49" s="50"/>
      <c r="T49" s="50"/>
      <c r="U49" s="51"/>
      <c r="V49" s="47"/>
      <c r="W49" s="48"/>
      <c r="X49" s="48"/>
      <c r="Y49" s="48"/>
      <c r="Z49" s="50"/>
      <c r="AA49" s="50"/>
      <c r="AB49" s="51"/>
      <c r="AC49" s="52" t="s">
        <v>1279</v>
      </c>
      <c r="AD49" s="52"/>
      <c r="AE49" s="52"/>
      <c r="AF49" s="52"/>
      <c r="AG49" s="52"/>
      <c r="AH49" s="300">
        <f>$AH$7</f>
        <v>0.25</v>
      </c>
      <c r="AI49" s="298"/>
      <c r="AJ49" s="55" t="s">
        <v>1280</v>
      </c>
      <c r="AK49" s="57"/>
      <c r="AL49" s="113"/>
      <c r="AM49" s="50"/>
      <c r="AN49" s="50"/>
      <c r="AO49" s="50"/>
      <c r="AP49" s="114"/>
      <c r="AQ49" s="58">
        <f>ROUND(ROUND((F39+K51*M51)*(1+AH49),0)*(1+AM34),0)</f>
        <v>895</v>
      </c>
      <c r="AR49" s="59"/>
    </row>
    <row r="50" spans="1:44" ht="16.5" customHeight="1">
      <c r="A50" s="39">
        <v>11</v>
      </c>
      <c r="B50" s="108" t="s">
        <v>82</v>
      </c>
      <c r="C50" s="41" t="s">
        <v>83</v>
      </c>
      <c r="D50" s="18"/>
      <c r="E50" s="47"/>
      <c r="F50" s="48"/>
      <c r="G50" s="48"/>
      <c r="H50" s="48"/>
      <c r="I50" s="75"/>
      <c r="J50" s="87"/>
      <c r="K50" s="48"/>
      <c r="L50" s="48"/>
      <c r="M50" s="48"/>
      <c r="N50" s="48"/>
      <c r="O50" s="48"/>
      <c r="P50" s="51"/>
      <c r="Q50" s="48"/>
      <c r="R50" s="48"/>
      <c r="S50" s="50"/>
      <c r="T50" s="50"/>
      <c r="U50" s="51"/>
      <c r="V50" s="60"/>
      <c r="W50" s="36"/>
      <c r="X50" s="36"/>
      <c r="Y50" s="36"/>
      <c r="Z50" s="61"/>
      <c r="AA50" s="61"/>
      <c r="AB50" s="62"/>
      <c r="AC50" s="52" t="s">
        <v>1282</v>
      </c>
      <c r="AD50" s="52"/>
      <c r="AE50" s="52"/>
      <c r="AF50" s="52"/>
      <c r="AG50" s="52"/>
      <c r="AH50" s="300">
        <f>$AH$8</f>
        <v>0.5</v>
      </c>
      <c r="AI50" s="298"/>
      <c r="AJ50" s="55" t="s">
        <v>938</v>
      </c>
      <c r="AK50" s="63"/>
      <c r="AL50" s="110"/>
      <c r="AM50" s="111"/>
      <c r="AN50" s="111"/>
      <c r="AO50" s="111"/>
      <c r="AP50" s="112"/>
      <c r="AQ50" s="58">
        <f>ROUND(ROUND((F39+K51*M51)*(1+AH50),0)*(1+AM34),0)</f>
        <v>1075</v>
      </c>
      <c r="AR50" s="59"/>
    </row>
    <row r="51" spans="1:44" ht="16.5" customHeight="1">
      <c r="A51" s="39">
        <v>11</v>
      </c>
      <c r="B51" s="108" t="s">
        <v>84</v>
      </c>
      <c r="C51" s="41" t="s">
        <v>85</v>
      </c>
      <c r="D51" s="18"/>
      <c r="E51" s="47"/>
      <c r="F51" s="48"/>
      <c r="G51" s="48"/>
      <c r="H51" s="48"/>
      <c r="I51" s="75"/>
      <c r="J51" s="85" t="s">
        <v>896</v>
      </c>
      <c r="K51" s="16">
        <v>3</v>
      </c>
      <c r="L51" s="16" t="s">
        <v>893</v>
      </c>
      <c r="M51" s="299">
        <f>$M$15</f>
        <v>83</v>
      </c>
      <c r="N51" s="299"/>
      <c r="O51" s="48" t="s">
        <v>1278</v>
      </c>
      <c r="P51" s="51"/>
      <c r="Q51" s="48"/>
      <c r="R51" s="48"/>
      <c r="S51" s="50"/>
      <c r="T51" s="50"/>
      <c r="U51" s="51"/>
      <c r="V51" s="47" t="s">
        <v>1284</v>
      </c>
      <c r="W51" s="48"/>
      <c r="X51" s="48"/>
      <c r="Y51" s="48"/>
      <c r="Z51" s="50"/>
      <c r="AA51" s="50"/>
      <c r="AB51" s="51"/>
      <c r="AC51" s="18"/>
      <c r="AD51" s="18"/>
      <c r="AE51" s="18"/>
      <c r="AF51" s="18"/>
      <c r="AG51" s="18"/>
      <c r="AH51" s="8"/>
      <c r="AI51" s="8"/>
      <c r="AJ51" s="26"/>
      <c r="AK51" s="44"/>
      <c r="AL51" s="47"/>
      <c r="AM51" s="48"/>
      <c r="AN51" s="48"/>
      <c r="AO51" s="48"/>
      <c r="AP51" s="51"/>
      <c r="AQ51" s="58">
        <f>ROUND(ROUND((F39+K51*M51)*Z52,0)*(1+AM34),0)</f>
        <v>1432</v>
      </c>
      <c r="AR51" s="59"/>
    </row>
    <row r="52" spans="1:44" ht="16.5" customHeight="1">
      <c r="A52" s="39">
        <v>11</v>
      </c>
      <c r="B52" s="108" t="s">
        <v>86</v>
      </c>
      <c r="C52" s="41" t="s">
        <v>87</v>
      </c>
      <c r="D52" s="18"/>
      <c r="E52" s="47"/>
      <c r="F52" s="48"/>
      <c r="G52" s="48"/>
      <c r="H52" s="48"/>
      <c r="I52" s="75"/>
      <c r="J52" s="87"/>
      <c r="K52" s="48"/>
      <c r="L52" s="48"/>
      <c r="M52" s="48"/>
      <c r="N52" s="48"/>
      <c r="O52" s="48"/>
      <c r="P52" s="51"/>
      <c r="Q52" s="48"/>
      <c r="R52" s="48"/>
      <c r="S52" s="50"/>
      <c r="T52" s="50"/>
      <c r="U52" s="51"/>
      <c r="V52" s="47"/>
      <c r="W52" s="48"/>
      <c r="X52" s="48"/>
      <c r="Y52" s="50" t="s">
        <v>893</v>
      </c>
      <c r="Z52" s="313">
        <f>$Z$10</f>
        <v>2</v>
      </c>
      <c r="AA52" s="299"/>
      <c r="AB52" s="65"/>
      <c r="AC52" s="52" t="s">
        <v>1279</v>
      </c>
      <c r="AD52" s="52"/>
      <c r="AE52" s="52"/>
      <c r="AF52" s="52"/>
      <c r="AG52" s="52"/>
      <c r="AH52" s="300">
        <f>$AH$7</f>
        <v>0.25</v>
      </c>
      <c r="AI52" s="298"/>
      <c r="AJ52" s="55" t="s">
        <v>756</v>
      </c>
      <c r="AK52" s="63"/>
      <c r="AL52" s="110"/>
      <c r="AM52" s="111"/>
      <c r="AN52" s="111"/>
      <c r="AO52" s="111"/>
      <c r="AP52" s="112"/>
      <c r="AQ52" s="58">
        <f>ROUND(ROUND(ROUND((F39+K51*M51)*Z52,0)*(1+AH52),0)*(1+AM34),0)</f>
        <v>1791</v>
      </c>
      <c r="AR52" s="59"/>
    </row>
    <row r="53" spans="1:44" ht="16.5" customHeight="1">
      <c r="A53" s="39">
        <v>11</v>
      </c>
      <c r="B53" s="108" t="s">
        <v>88</v>
      </c>
      <c r="C53" s="41" t="s">
        <v>89</v>
      </c>
      <c r="D53" s="60"/>
      <c r="E53" s="60"/>
      <c r="F53" s="36"/>
      <c r="G53" s="36"/>
      <c r="H53" s="36"/>
      <c r="I53" s="95"/>
      <c r="J53" s="115"/>
      <c r="K53" s="36"/>
      <c r="L53" s="36"/>
      <c r="M53" s="36"/>
      <c r="N53" s="36"/>
      <c r="O53" s="36"/>
      <c r="P53" s="62"/>
      <c r="Q53" s="36"/>
      <c r="R53" s="36"/>
      <c r="S53" s="61"/>
      <c r="T53" s="61"/>
      <c r="U53" s="62"/>
      <c r="V53" s="60"/>
      <c r="W53" s="36"/>
      <c r="X53" s="36"/>
      <c r="Y53" s="36"/>
      <c r="Z53" s="61"/>
      <c r="AA53" s="66"/>
      <c r="AB53" s="67"/>
      <c r="AC53" s="52" t="s">
        <v>1282</v>
      </c>
      <c r="AD53" s="52"/>
      <c r="AE53" s="52"/>
      <c r="AF53" s="52"/>
      <c r="AG53" s="52"/>
      <c r="AH53" s="300">
        <f>$AH$8</f>
        <v>0.5</v>
      </c>
      <c r="AI53" s="298"/>
      <c r="AJ53" s="55" t="s">
        <v>938</v>
      </c>
      <c r="AK53" s="63"/>
      <c r="AL53" s="116"/>
      <c r="AM53" s="117"/>
      <c r="AN53" s="117"/>
      <c r="AO53" s="117"/>
      <c r="AP53" s="118"/>
      <c r="AQ53" s="58">
        <f>ROUND(ROUND(ROUND((F39+K51*M51)*Z52,0)*(1+AH53),0)*(1+AM34),0)</f>
        <v>2148</v>
      </c>
      <c r="AR53" s="120"/>
    </row>
    <row r="54" spans="1:44" ht="16.5" customHeight="1">
      <c r="A54" s="91">
        <v>11</v>
      </c>
      <c r="B54" s="108" t="s">
        <v>90</v>
      </c>
      <c r="C54" s="92" t="s">
        <v>91</v>
      </c>
      <c r="D54" s="324" t="s">
        <v>1274</v>
      </c>
      <c r="E54" s="322" t="s">
        <v>1338</v>
      </c>
      <c r="F54" s="47" t="s">
        <v>1339</v>
      </c>
      <c r="G54" s="48"/>
      <c r="H54" s="48"/>
      <c r="I54" s="48"/>
      <c r="J54" s="48"/>
      <c r="K54" s="48"/>
      <c r="L54" s="48"/>
      <c r="M54" s="48"/>
      <c r="N54" s="48"/>
      <c r="O54" s="48"/>
      <c r="P54" s="51"/>
      <c r="Q54" s="48"/>
      <c r="R54" s="48"/>
      <c r="S54" s="50"/>
      <c r="T54" s="49"/>
      <c r="U54" s="80"/>
      <c r="V54" s="47"/>
      <c r="W54" s="48"/>
      <c r="X54" s="48"/>
      <c r="Y54" s="48"/>
      <c r="Z54" s="50"/>
      <c r="AA54" s="49"/>
      <c r="AB54" s="80"/>
      <c r="AC54" s="48"/>
      <c r="AD54" s="48"/>
      <c r="AE54" s="48"/>
      <c r="AF54" s="48"/>
      <c r="AG54" s="48"/>
      <c r="AH54" s="16"/>
      <c r="AI54" s="16"/>
      <c r="AJ54" s="48"/>
      <c r="AK54" s="51"/>
      <c r="AL54" s="344" t="s">
        <v>2014</v>
      </c>
      <c r="AM54" s="321"/>
      <c r="AN54" s="321"/>
      <c r="AO54" s="321"/>
      <c r="AP54" s="345"/>
      <c r="AQ54" s="109">
        <f>ROUND(ROUND(K55,0)*(1+AM58),0)</f>
        <v>642</v>
      </c>
      <c r="AR54" s="82" t="s">
        <v>1340</v>
      </c>
    </row>
    <row r="55" spans="1:44" ht="16.5" customHeight="1">
      <c r="A55" s="39">
        <v>11</v>
      </c>
      <c r="B55" s="108" t="s">
        <v>92</v>
      </c>
      <c r="C55" s="41" t="s">
        <v>93</v>
      </c>
      <c r="D55" s="324"/>
      <c r="E55" s="322"/>
      <c r="F55" s="47" t="s">
        <v>1342</v>
      </c>
      <c r="G55" s="48"/>
      <c r="H55" s="48"/>
      <c r="I55" s="48"/>
      <c r="J55" s="48"/>
      <c r="K55" s="299">
        <f>'訪問介護'!K55</f>
        <v>584</v>
      </c>
      <c r="L55" s="299"/>
      <c r="M55" s="48" t="s">
        <v>1278</v>
      </c>
      <c r="N55" s="48"/>
      <c r="O55" s="48"/>
      <c r="P55" s="51"/>
      <c r="Q55" s="48"/>
      <c r="R55" s="48"/>
      <c r="S55" s="50"/>
      <c r="T55" s="49"/>
      <c r="U55" s="80"/>
      <c r="V55" s="47"/>
      <c r="W55" s="48"/>
      <c r="X55" s="48"/>
      <c r="Y55" s="48"/>
      <c r="Z55" s="50"/>
      <c r="AA55" s="49"/>
      <c r="AB55" s="80"/>
      <c r="AC55" s="52" t="s">
        <v>1279</v>
      </c>
      <c r="AD55" s="52"/>
      <c r="AE55" s="52"/>
      <c r="AF55" s="52"/>
      <c r="AG55" s="52"/>
      <c r="AH55" s="300">
        <f>$AH$7</f>
        <v>0.25</v>
      </c>
      <c r="AI55" s="298"/>
      <c r="AJ55" s="55" t="s">
        <v>1280</v>
      </c>
      <c r="AK55" s="63"/>
      <c r="AL55" s="320"/>
      <c r="AM55" s="337"/>
      <c r="AN55" s="337"/>
      <c r="AO55" s="337"/>
      <c r="AP55" s="345"/>
      <c r="AQ55" s="58">
        <f>ROUND(ROUND(K55*(1+AH55),0)*(1+AM58),0)</f>
        <v>803</v>
      </c>
      <c r="AR55" s="59"/>
    </row>
    <row r="56" spans="1:44" ht="16.5" customHeight="1">
      <c r="A56" s="39">
        <v>11</v>
      </c>
      <c r="B56" s="108" t="s">
        <v>94</v>
      </c>
      <c r="C56" s="41" t="s">
        <v>95</v>
      </c>
      <c r="D56" s="324"/>
      <c r="E56" s="322"/>
      <c r="F56" s="47"/>
      <c r="G56" s="48"/>
      <c r="H56" s="48"/>
      <c r="I56" s="48"/>
      <c r="J56" s="48"/>
      <c r="K56" s="48"/>
      <c r="L56" s="48"/>
      <c r="M56" s="48"/>
      <c r="N56" s="48"/>
      <c r="O56" s="48"/>
      <c r="P56" s="51"/>
      <c r="Q56" s="48"/>
      <c r="R56" s="48"/>
      <c r="S56" s="50"/>
      <c r="T56" s="49"/>
      <c r="U56" s="80"/>
      <c r="V56" s="60"/>
      <c r="W56" s="36"/>
      <c r="X56" s="36"/>
      <c r="Y56" s="36"/>
      <c r="Z56" s="61"/>
      <c r="AA56" s="66"/>
      <c r="AB56" s="67"/>
      <c r="AC56" s="52" t="s">
        <v>1282</v>
      </c>
      <c r="AD56" s="52"/>
      <c r="AE56" s="52"/>
      <c r="AF56" s="52"/>
      <c r="AG56" s="52"/>
      <c r="AH56" s="300">
        <f>$AH$8</f>
        <v>0.5</v>
      </c>
      <c r="AI56" s="298"/>
      <c r="AJ56" s="55" t="s">
        <v>938</v>
      </c>
      <c r="AK56" s="63"/>
      <c r="AL56" s="110"/>
      <c r="AM56" s="111"/>
      <c r="AN56" s="111"/>
      <c r="AO56" s="111"/>
      <c r="AP56" s="112"/>
      <c r="AQ56" s="58">
        <f>ROUND(ROUND(K55*(1+AH56),0)*(1+AM58),0)</f>
        <v>964</v>
      </c>
      <c r="AR56" s="59"/>
    </row>
    <row r="57" spans="1:44" ht="16.5" customHeight="1">
      <c r="A57" s="39">
        <v>11</v>
      </c>
      <c r="B57" s="108" t="s">
        <v>96</v>
      </c>
      <c r="C57" s="41" t="s">
        <v>97</v>
      </c>
      <c r="D57" s="324"/>
      <c r="E57" s="322"/>
      <c r="F57" s="47"/>
      <c r="G57" s="48"/>
      <c r="H57" s="48"/>
      <c r="I57" s="48"/>
      <c r="J57" s="48"/>
      <c r="K57" s="48"/>
      <c r="L57" s="48"/>
      <c r="M57" s="48"/>
      <c r="N57" s="48"/>
      <c r="O57" s="48"/>
      <c r="P57" s="51"/>
      <c r="Q57" s="48"/>
      <c r="R57" s="48"/>
      <c r="S57" s="50"/>
      <c r="T57" s="49"/>
      <c r="U57" s="80"/>
      <c r="V57" s="47" t="s">
        <v>1284</v>
      </c>
      <c r="W57" s="48"/>
      <c r="X57" s="48"/>
      <c r="Y57" s="48"/>
      <c r="Z57" s="50"/>
      <c r="AA57" s="49"/>
      <c r="AB57" s="80"/>
      <c r="AC57" s="48"/>
      <c r="AD57" s="48"/>
      <c r="AE57" s="48"/>
      <c r="AF57" s="48"/>
      <c r="AG57" s="48"/>
      <c r="AH57" s="8"/>
      <c r="AI57" s="8"/>
      <c r="AJ57" s="26"/>
      <c r="AK57" s="44"/>
      <c r="AL57" s="47"/>
      <c r="AM57" s="48"/>
      <c r="AN57" s="48"/>
      <c r="AO57" s="48"/>
      <c r="AP57" s="51"/>
      <c r="AQ57" s="45">
        <f>ROUND(ROUND(K55*Z58,0)*(1+AM58),0)</f>
        <v>1285</v>
      </c>
      <c r="AR57" s="59"/>
    </row>
    <row r="58" spans="1:44" ht="16.5" customHeight="1">
      <c r="A58" s="39">
        <v>11</v>
      </c>
      <c r="B58" s="108" t="s">
        <v>98</v>
      </c>
      <c r="C58" s="41" t="s">
        <v>99</v>
      </c>
      <c r="D58" s="324"/>
      <c r="E58" s="322"/>
      <c r="F58" s="47"/>
      <c r="G58" s="48"/>
      <c r="H58" s="48"/>
      <c r="I58" s="48"/>
      <c r="J58" s="48"/>
      <c r="K58" s="48"/>
      <c r="L58" s="48"/>
      <c r="M58" s="48"/>
      <c r="N58" s="48"/>
      <c r="O58" s="48"/>
      <c r="P58" s="51"/>
      <c r="Q58" s="48"/>
      <c r="R58" s="48"/>
      <c r="S58" s="50"/>
      <c r="T58" s="49"/>
      <c r="U58" s="80"/>
      <c r="V58" s="47"/>
      <c r="W58" s="48"/>
      <c r="X58" s="30"/>
      <c r="Y58" s="50" t="s">
        <v>893</v>
      </c>
      <c r="Z58" s="313">
        <f>$Z$10</f>
        <v>2</v>
      </c>
      <c r="AA58" s="299"/>
      <c r="AB58" s="65"/>
      <c r="AC58" s="52" t="s">
        <v>1279</v>
      </c>
      <c r="AD58" s="52"/>
      <c r="AE58" s="52"/>
      <c r="AF58" s="52"/>
      <c r="AG58" s="52"/>
      <c r="AH58" s="300">
        <f>$AH$7</f>
        <v>0.25</v>
      </c>
      <c r="AI58" s="298"/>
      <c r="AJ58" s="55" t="s">
        <v>756</v>
      </c>
      <c r="AK58" s="63"/>
      <c r="AL58" s="110"/>
      <c r="AM58" s="313">
        <f>$AM$10</f>
        <v>0.1</v>
      </c>
      <c r="AN58" s="313"/>
      <c r="AO58" s="111" t="s">
        <v>756</v>
      </c>
      <c r="AP58" s="112"/>
      <c r="AQ58" s="58">
        <f>ROUND(ROUND(K55*Z58*(1+AH58),0)*(1+AM58),0)</f>
        <v>1606</v>
      </c>
      <c r="AR58" s="59"/>
    </row>
    <row r="59" spans="1:44" ht="16.5" customHeight="1">
      <c r="A59" s="39">
        <v>11</v>
      </c>
      <c r="B59" s="108" t="s">
        <v>100</v>
      </c>
      <c r="C59" s="41" t="s">
        <v>101</v>
      </c>
      <c r="D59" s="324"/>
      <c r="E59" s="322"/>
      <c r="F59" s="47"/>
      <c r="G59" s="48"/>
      <c r="H59" s="48"/>
      <c r="I59" s="48"/>
      <c r="J59" s="48"/>
      <c r="K59" s="48"/>
      <c r="L59" s="48"/>
      <c r="M59" s="48"/>
      <c r="N59" s="48"/>
      <c r="O59" s="48"/>
      <c r="P59" s="51"/>
      <c r="Q59" s="36"/>
      <c r="R59" s="36"/>
      <c r="S59" s="61"/>
      <c r="T59" s="66"/>
      <c r="U59" s="67"/>
      <c r="V59" s="60"/>
      <c r="W59" s="36"/>
      <c r="X59" s="36"/>
      <c r="Y59" s="36"/>
      <c r="Z59" s="61"/>
      <c r="AA59" s="66"/>
      <c r="AB59" s="67"/>
      <c r="AC59" s="52" t="s">
        <v>1282</v>
      </c>
      <c r="AD59" s="52"/>
      <c r="AE59" s="52"/>
      <c r="AF59" s="52"/>
      <c r="AG59" s="52"/>
      <c r="AH59" s="300">
        <f>$AH$8</f>
        <v>0.5</v>
      </c>
      <c r="AI59" s="298"/>
      <c r="AJ59" s="55" t="s">
        <v>938</v>
      </c>
      <c r="AK59" s="63"/>
      <c r="AL59" s="110"/>
      <c r="AM59" s="111"/>
      <c r="AN59" s="111"/>
      <c r="AO59" s="111"/>
      <c r="AP59" s="112"/>
      <c r="AQ59" s="58">
        <f>ROUND(ROUND(K55*Z58*(1+AH59),0)*(1+AM58),0)</f>
        <v>1927</v>
      </c>
      <c r="AR59" s="59"/>
    </row>
    <row r="60" spans="1:44" ht="16.5" customHeight="1">
      <c r="A60" s="39">
        <v>11</v>
      </c>
      <c r="B60" s="108" t="s">
        <v>102</v>
      </c>
      <c r="C60" s="41" t="s">
        <v>103</v>
      </c>
      <c r="D60" s="18"/>
      <c r="E60" s="59"/>
      <c r="F60" s="326" t="s">
        <v>1348</v>
      </c>
      <c r="G60" s="327"/>
      <c r="H60" s="327"/>
      <c r="I60" s="327"/>
      <c r="J60" s="42" t="s">
        <v>1306</v>
      </c>
      <c r="K60" s="26"/>
      <c r="L60" s="26"/>
      <c r="M60" s="26"/>
      <c r="N60" s="26"/>
      <c r="O60" s="26"/>
      <c r="P60" s="44"/>
      <c r="Q60" s="48"/>
      <c r="R60" s="48"/>
      <c r="S60" s="50"/>
      <c r="T60" s="49"/>
      <c r="U60" s="80"/>
      <c r="V60" s="42"/>
      <c r="W60" s="26"/>
      <c r="X60" s="26"/>
      <c r="Y60" s="26"/>
      <c r="Z60" s="43"/>
      <c r="AA60" s="78"/>
      <c r="AB60" s="79"/>
      <c r="AC60" s="18"/>
      <c r="AD60" s="18"/>
      <c r="AE60" s="18"/>
      <c r="AF60" s="18"/>
      <c r="AG60" s="18"/>
      <c r="AH60" s="8"/>
      <c r="AI60" s="8"/>
      <c r="AJ60" s="26"/>
      <c r="AK60" s="44"/>
      <c r="AL60" s="47"/>
      <c r="AM60" s="48"/>
      <c r="AN60" s="48"/>
      <c r="AO60" s="48"/>
      <c r="AP60" s="51"/>
      <c r="AQ60" s="58">
        <f>ROUND(ROUND(F65+K63*M63,0)*(1+AM58),0)</f>
        <v>734</v>
      </c>
      <c r="AR60" s="59"/>
    </row>
    <row r="61" spans="1:44" ht="16.5" customHeight="1">
      <c r="A61" s="39">
        <v>11</v>
      </c>
      <c r="B61" s="108" t="s">
        <v>104</v>
      </c>
      <c r="C61" s="41" t="s">
        <v>105</v>
      </c>
      <c r="D61" s="18"/>
      <c r="E61" s="59"/>
      <c r="F61" s="329"/>
      <c r="G61" s="338"/>
      <c r="H61" s="338"/>
      <c r="I61" s="338"/>
      <c r="J61" s="47" t="s">
        <v>1350</v>
      </c>
      <c r="K61" s="48"/>
      <c r="L61" s="48"/>
      <c r="M61" s="48"/>
      <c r="N61" s="48"/>
      <c r="O61" s="48"/>
      <c r="P61" s="51"/>
      <c r="Q61" s="48"/>
      <c r="R61" s="48"/>
      <c r="S61" s="50"/>
      <c r="T61" s="49"/>
      <c r="U61" s="80"/>
      <c r="V61" s="47"/>
      <c r="W61" s="48"/>
      <c r="X61" s="48"/>
      <c r="Y61" s="48"/>
      <c r="Z61" s="50"/>
      <c r="AA61" s="49"/>
      <c r="AB61" s="80"/>
      <c r="AC61" s="52" t="s">
        <v>1279</v>
      </c>
      <c r="AD61" s="52"/>
      <c r="AE61" s="52"/>
      <c r="AF61" s="52"/>
      <c r="AG61" s="52"/>
      <c r="AH61" s="300">
        <f>$AH$7</f>
        <v>0.25</v>
      </c>
      <c r="AI61" s="298"/>
      <c r="AJ61" s="55" t="s">
        <v>1280</v>
      </c>
      <c r="AK61" s="63"/>
      <c r="AL61" s="110"/>
      <c r="AM61" s="111"/>
      <c r="AN61" s="111"/>
      <c r="AO61" s="111"/>
      <c r="AP61" s="112"/>
      <c r="AQ61" s="58">
        <f>ROUND(ROUND((F65+K63*M63)*(1+AH61),0)*(1+AM58),0)</f>
        <v>917</v>
      </c>
      <c r="AR61" s="59"/>
    </row>
    <row r="62" spans="1:44" ht="16.5" customHeight="1">
      <c r="A62" s="39">
        <v>11</v>
      </c>
      <c r="B62" s="108" t="s">
        <v>106</v>
      </c>
      <c r="C62" s="41" t="s">
        <v>107</v>
      </c>
      <c r="D62" s="18"/>
      <c r="E62" s="59"/>
      <c r="F62" s="329"/>
      <c r="G62" s="338"/>
      <c r="H62" s="338"/>
      <c r="I62" s="338"/>
      <c r="J62" s="83"/>
      <c r="K62" s="315"/>
      <c r="L62" s="315"/>
      <c r="M62" s="48"/>
      <c r="N62" s="48"/>
      <c r="O62" s="48"/>
      <c r="P62" s="51"/>
      <c r="Q62" s="48"/>
      <c r="R62" s="48"/>
      <c r="S62" s="50"/>
      <c r="T62" s="49"/>
      <c r="U62" s="80"/>
      <c r="V62" s="60"/>
      <c r="W62" s="36"/>
      <c r="X62" s="36"/>
      <c r="Y62" s="36"/>
      <c r="Z62" s="61"/>
      <c r="AA62" s="66"/>
      <c r="AB62" s="67"/>
      <c r="AC62" s="52" t="s">
        <v>1282</v>
      </c>
      <c r="AD62" s="52"/>
      <c r="AE62" s="52"/>
      <c r="AF62" s="52"/>
      <c r="AG62" s="52"/>
      <c r="AH62" s="300">
        <f>$AH$8</f>
        <v>0.5</v>
      </c>
      <c r="AI62" s="298"/>
      <c r="AJ62" s="55" t="s">
        <v>938</v>
      </c>
      <c r="AK62" s="63"/>
      <c r="AL62" s="110"/>
      <c r="AM62" s="111"/>
      <c r="AN62" s="111"/>
      <c r="AO62" s="111"/>
      <c r="AP62" s="112"/>
      <c r="AQ62" s="58">
        <f>ROUND(ROUND((F65+K63*M63)*(1+AH62),0)*(1+AM58),0)</f>
        <v>1101</v>
      </c>
      <c r="AR62" s="59"/>
    </row>
    <row r="63" spans="1:44" ht="16.5" customHeight="1">
      <c r="A63" s="39">
        <v>11</v>
      </c>
      <c r="B63" s="108" t="s">
        <v>108</v>
      </c>
      <c r="C63" s="41" t="s">
        <v>109</v>
      </c>
      <c r="D63" s="18"/>
      <c r="E63" s="84"/>
      <c r="F63" s="329"/>
      <c r="G63" s="338"/>
      <c r="H63" s="338"/>
      <c r="I63" s="338"/>
      <c r="J63" s="85" t="s">
        <v>896</v>
      </c>
      <c r="K63" s="16">
        <v>1</v>
      </c>
      <c r="L63" s="16" t="s">
        <v>893</v>
      </c>
      <c r="M63" s="299">
        <f>$M$15</f>
        <v>83</v>
      </c>
      <c r="N63" s="299"/>
      <c r="O63" s="48" t="s">
        <v>1278</v>
      </c>
      <c r="P63" s="51"/>
      <c r="Q63" s="48"/>
      <c r="R63" s="48"/>
      <c r="S63" s="50"/>
      <c r="T63" s="49"/>
      <c r="U63" s="80"/>
      <c r="V63" s="47" t="s">
        <v>1284</v>
      </c>
      <c r="W63" s="48"/>
      <c r="X63" s="48"/>
      <c r="Y63" s="48"/>
      <c r="Z63" s="50"/>
      <c r="AA63" s="49"/>
      <c r="AB63" s="80"/>
      <c r="AC63" s="18"/>
      <c r="AD63" s="18"/>
      <c r="AE63" s="18"/>
      <c r="AF63" s="18"/>
      <c r="AG63" s="18"/>
      <c r="AH63" s="8"/>
      <c r="AI63" s="8"/>
      <c r="AJ63" s="26"/>
      <c r="AK63" s="44"/>
      <c r="AL63" s="47"/>
      <c r="AM63" s="48"/>
      <c r="AN63" s="48"/>
      <c r="AO63" s="48"/>
      <c r="AP63" s="51"/>
      <c r="AQ63" s="58">
        <f>ROUND(ROUND((F65+K63*M63)*Z64,0)*(1+AM58),0)</f>
        <v>1467</v>
      </c>
      <c r="AR63" s="59"/>
    </row>
    <row r="64" spans="1:44" ht="16.5" customHeight="1">
      <c r="A64" s="39">
        <v>11</v>
      </c>
      <c r="B64" s="108" t="s">
        <v>110</v>
      </c>
      <c r="C64" s="41" t="s">
        <v>111</v>
      </c>
      <c r="D64" s="18"/>
      <c r="E64" s="84"/>
      <c r="F64" s="320"/>
      <c r="G64" s="321"/>
      <c r="H64" s="321"/>
      <c r="I64" s="321"/>
      <c r="J64" s="86"/>
      <c r="K64" s="48"/>
      <c r="L64" s="48"/>
      <c r="M64" s="48"/>
      <c r="N64" s="48"/>
      <c r="O64" s="48"/>
      <c r="P64" s="51"/>
      <c r="Q64" s="48"/>
      <c r="R64" s="48"/>
      <c r="S64" s="50"/>
      <c r="T64" s="49"/>
      <c r="U64" s="80"/>
      <c r="V64" s="47"/>
      <c r="W64" s="48"/>
      <c r="X64" s="30"/>
      <c r="Y64" s="50" t="s">
        <v>893</v>
      </c>
      <c r="Z64" s="313">
        <f>$Z$10</f>
        <v>2</v>
      </c>
      <c r="AA64" s="299"/>
      <c r="AB64" s="65"/>
      <c r="AC64" s="52" t="s">
        <v>1279</v>
      </c>
      <c r="AD64" s="52"/>
      <c r="AE64" s="52"/>
      <c r="AF64" s="52"/>
      <c r="AG64" s="52"/>
      <c r="AH64" s="300">
        <f>$AH$7</f>
        <v>0.25</v>
      </c>
      <c r="AI64" s="298"/>
      <c r="AJ64" s="55" t="s">
        <v>756</v>
      </c>
      <c r="AK64" s="63"/>
      <c r="AL64" s="110"/>
      <c r="AM64" s="111"/>
      <c r="AN64" s="111"/>
      <c r="AO64" s="111"/>
      <c r="AP64" s="112"/>
      <c r="AQ64" s="58">
        <f>ROUND(ROUND(ROUND((F65+K63*M63)*Z64,0)*(1+AH64),0)*(1+AM58),0)</f>
        <v>1835</v>
      </c>
      <c r="AR64" s="59"/>
    </row>
    <row r="65" spans="1:44" ht="16.5" customHeight="1">
      <c r="A65" s="39">
        <v>11</v>
      </c>
      <c r="B65" s="108" t="s">
        <v>112</v>
      </c>
      <c r="C65" s="41" t="s">
        <v>113</v>
      </c>
      <c r="D65" s="18"/>
      <c r="E65" s="84"/>
      <c r="F65" s="299">
        <f>K55</f>
        <v>584</v>
      </c>
      <c r="G65" s="299"/>
      <c r="H65" s="48" t="s">
        <v>1278</v>
      </c>
      <c r="I65" s="48"/>
      <c r="J65" s="86"/>
      <c r="K65" s="48"/>
      <c r="L65" s="48"/>
      <c r="M65" s="48"/>
      <c r="N65" s="48"/>
      <c r="O65" s="48"/>
      <c r="P65" s="51"/>
      <c r="Q65" s="60"/>
      <c r="R65" s="36"/>
      <c r="S65" s="61"/>
      <c r="T65" s="66"/>
      <c r="U65" s="67"/>
      <c r="V65" s="60"/>
      <c r="W65" s="36"/>
      <c r="X65" s="36"/>
      <c r="Y65" s="36"/>
      <c r="Z65" s="61"/>
      <c r="AA65" s="66"/>
      <c r="AB65" s="67"/>
      <c r="AC65" s="52" t="s">
        <v>1282</v>
      </c>
      <c r="AD65" s="52"/>
      <c r="AE65" s="52"/>
      <c r="AF65" s="52"/>
      <c r="AG65" s="52"/>
      <c r="AH65" s="300">
        <f>$AH$8</f>
        <v>0.5</v>
      </c>
      <c r="AI65" s="298"/>
      <c r="AJ65" s="55" t="s">
        <v>938</v>
      </c>
      <c r="AK65" s="63"/>
      <c r="AL65" s="110"/>
      <c r="AM65" s="111"/>
      <c r="AN65" s="111"/>
      <c r="AO65" s="111"/>
      <c r="AP65" s="112"/>
      <c r="AQ65" s="58">
        <f>ROUND(ROUND(ROUND((F65+K63*M63)*Z64,0)*(1+AH65),0)*(1+AM58),0)</f>
        <v>2201</v>
      </c>
      <c r="AR65" s="59"/>
    </row>
    <row r="66" spans="1:44" ht="16.5" customHeight="1">
      <c r="A66" s="39">
        <v>11</v>
      </c>
      <c r="B66" s="108" t="s">
        <v>114</v>
      </c>
      <c r="C66" s="41" t="s">
        <v>115</v>
      </c>
      <c r="D66" s="18"/>
      <c r="E66" s="84"/>
      <c r="F66" s="48"/>
      <c r="G66" s="48"/>
      <c r="H66" s="48"/>
      <c r="I66" s="75"/>
      <c r="J66" s="42" t="s">
        <v>1356</v>
      </c>
      <c r="K66" s="26"/>
      <c r="L66" s="26"/>
      <c r="M66" s="26"/>
      <c r="N66" s="26"/>
      <c r="O66" s="26"/>
      <c r="P66" s="44"/>
      <c r="Q66" s="26"/>
      <c r="R66" s="26"/>
      <c r="S66" s="43"/>
      <c r="T66" s="78"/>
      <c r="U66" s="79"/>
      <c r="V66" s="42"/>
      <c r="W66" s="26"/>
      <c r="X66" s="26"/>
      <c r="Y66" s="26"/>
      <c r="Z66" s="43"/>
      <c r="AA66" s="78"/>
      <c r="AB66" s="79"/>
      <c r="AC66" s="18"/>
      <c r="AD66" s="18"/>
      <c r="AE66" s="18"/>
      <c r="AF66" s="18"/>
      <c r="AG66" s="18"/>
      <c r="AH66" s="8"/>
      <c r="AI66" s="8"/>
      <c r="AJ66" s="26"/>
      <c r="AK66" s="44"/>
      <c r="AL66" s="47"/>
      <c r="AM66" s="48"/>
      <c r="AN66" s="48"/>
      <c r="AO66" s="48"/>
      <c r="AP66" s="51"/>
      <c r="AQ66" s="58">
        <f>ROUND(ROUND(F65+K69*M69,0)*(1+AM58),0)</f>
        <v>825</v>
      </c>
      <c r="AR66" s="59"/>
    </row>
    <row r="67" spans="1:44" ht="16.5" customHeight="1">
      <c r="A67" s="39">
        <v>11</v>
      </c>
      <c r="B67" s="108" t="s">
        <v>116</v>
      </c>
      <c r="C67" s="41" t="s">
        <v>117</v>
      </c>
      <c r="D67" s="18"/>
      <c r="E67" s="84"/>
      <c r="F67" s="48"/>
      <c r="G67" s="48"/>
      <c r="H67" s="48"/>
      <c r="I67" s="75"/>
      <c r="J67" s="47" t="s">
        <v>1358</v>
      </c>
      <c r="K67" s="48"/>
      <c r="L67" s="48"/>
      <c r="M67" s="48"/>
      <c r="N67" s="48"/>
      <c r="O67" s="48"/>
      <c r="P67" s="51"/>
      <c r="Q67" s="48"/>
      <c r="R67" s="48"/>
      <c r="S67" s="50"/>
      <c r="T67" s="49"/>
      <c r="U67" s="80"/>
      <c r="V67" s="47"/>
      <c r="W67" s="48"/>
      <c r="X67" s="48"/>
      <c r="Y67" s="48"/>
      <c r="Z67" s="50"/>
      <c r="AA67" s="49"/>
      <c r="AB67" s="80"/>
      <c r="AC67" s="52" t="s">
        <v>1279</v>
      </c>
      <c r="AD67" s="52"/>
      <c r="AE67" s="52"/>
      <c r="AF67" s="52"/>
      <c r="AG67" s="52"/>
      <c r="AH67" s="300">
        <f>$AH$7</f>
        <v>0.25</v>
      </c>
      <c r="AI67" s="298"/>
      <c r="AJ67" s="55" t="s">
        <v>1280</v>
      </c>
      <c r="AK67" s="63"/>
      <c r="AL67" s="110"/>
      <c r="AM67" s="111"/>
      <c r="AN67" s="111"/>
      <c r="AO67" s="111"/>
      <c r="AP67" s="112"/>
      <c r="AQ67" s="58">
        <f>ROUND(ROUND((F65+K69*M69)*(1+AH67),0)*(1+AM58),0)</f>
        <v>1032</v>
      </c>
      <c r="AR67" s="59"/>
    </row>
    <row r="68" spans="1:44" ht="16.5" customHeight="1">
      <c r="A68" s="39">
        <v>11</v>
      </c>
      <c r="B68" s="108" t="s">
        <v>118</v>
      </c>
      <c r="C68" s="41" t="s">
        <v>119</v>
      </c>
      <c r="D68" s="18"/>
      <c r="E68" s="84"/>
      <c r="F68" s="48"/>
      <c r="G68" s="48"/>
      <c r="H68" s="48"/>
      <c r="I68" s="75"/>
      <c r="J68" s="87"/>
      <c r="K68" s="315"/>
      <c r="L68" s="315"/>
      <c r="M68" s="48"/>
      <c r="N68" s="48"/>
      <c r="O68" s="48"/>
      <c r="P68" s="51"/>
      <c r="Q68" s="48"/>
      <c r="R68" s="48"/>
      <c r="S68" s="50"/>
      <c r="T68" s="49"/>
      <c r="U68" s="80"/>
      <c r="V68" s="60"/>
      <c r="W68" s="36"/>
      <c r="X68" s="36"/>
      <c r="Y68" s="36"/>
      <c r="Z68" s="61"/>
      <c r="AA68" s="66"/>
      <c r="AB68" s="67"/>
      <c r="AC68" s="52" t="s">
        <v>1282</v>
      </c>
      <c r="AD68" s="52"/>
      <c r="AE68" s="52"/>
      <c r="AF68" s="52"/>
      <c r="AG68" s="52"/>
      <c r="AH68" s="300">
        <f>$AH$8</f>
        <v>0.5</v>
      </c>
      <c r="AI68" s="298"/>
      <c r="AJ68" s="55" t="s">
        <v>938</v>
      </c>
      <c r="AK68" s="63"/>
      <c r="AL68" s="110"/>
      <c r="AM68" s="111"/>
      <c r="AN68" s="111"/>
      <c r="AO68" s="111"/>
      <c r="AP68" s="112"/>
      <c r="AQ68" s="58">
        <f>ROUND(ROUND((F65+K69*M69)*(1+AH68),0)*(1+AM58),0)</f>
        <v>1238</v>
      </c>
      <c r="AR68" s="59"/>
    </row>
    <row r="69" spans="1:44" ht="16.5" customHeight="1">
      <c r="A69" s="39">
        <v>11</v>
      </c>
      <c r="B69" s="108" t="s">
        <v>120</v>
      </c>
      <c r="C69" s="41" t="s">
        <v>121</v>
      </c>
      <c r="D69" s="18"/>
      <c r="E69" s="84"/>
      <c r="F69" s="48"/>
      <c r="G69" s="48"/>
      <c r="H69" s="48"/>
      <c r="I69" s="75"/>
      <c r="J69" s="85" t="s">
        <v>896</v>
      </c>
      <c r="K69" s="16">
        <v>2</v>
      </c>
      <c r="L69" s="16" t="s">
        <v>893</v>
      </c>
      <c r="M69" s="299">
        <f>$M$15</f>
        <v>83</v>
      </c>
      <c r="N69" s="299"/>
      <c r="O69" s="48" t="s">
        <v>1278</v>
      </c>
      <c r="P69" s="51"/>
      <c r="Q69" s="48"/>
      <c r="R69" s="48"/>
      <c r="S69" s="50"/>
      <c r="T69" s="49"/>
      <c r="U69" s="80"/>
      <c r="V69" s="47" t="s">
        <v>1284</v>
      </c>
      <c r="W69" s="48"/>
      <c r="X69" s="48"/>
      <c r="Y69" s="48"/>
      <c r="Z69" s="50"/>
      <c r="AA69" s="49"/>
      <c r="AB69" s="80"/>
      <c r="AC69" s="18"/>
      <c r="AD69" s="18"/>
      <c r="AE69" s="18"/>
      <c r="AF69" s="18"/>
      <c r="AG69" s="18"/>
      <c r="AH69" s="8"/>
      <c r="AI69" s="8"/>
      <c r="AJ69" s="26"/>
      <c r="AK69" s="44"/>
      <c r="AL69" s="47"/>
      <c r="AM69" s="48"/>
      <c r="AN69" s="48"/>
      <c r="AO69" s="48"/>
      <c r="AP69" s="51"/>
      <c r="AQ69" s="58">
        <f>ROUND(ROUND((F65+K69*M69)*Z70,0)*(1+AM58),0)</f>
        <v>1650</v>
      </c>
      <c r="AR69" s="59"/>
    </row>
    <row r="70" spans="1:44" ht="16.5" customHeight="1">
      <c r="A70" s="39">
        <v>11</v>
      </c>
      <c r="B70" s="108" t="s">
        <v>122</v>
      </c>
      <c r="C70" s="41" t="s">
        <v>123</v>
      </c>
      <c r="D70" s="18"/>
      <c r="E70" s="84"/>
      <c r="F70" s="48"/>
      <c r="G70" s="48"/>
      <c r="H70" s="48"/>
      <c r="I70" s="75"/>
      <c r="J70" s="87"/>
      <c r="K70" s="48"/>
      <c r="L70" s="48"/>
      <c r="M70" s="70"/>
      <c r="N70" s="70"/>
      <c r="O70" s="48"/>
      <c r="P70" s="51"/>
      <c r="Q70" s="48"/>
      <c r="R70" s="48"/>
      <c r="S70" s="50"/>
      <c r="T70" s="49"/>
      <c r="U70" s="80"/>
      <c r="V70" s="47"/>
      <c r="W70" s="48"/>
      <c r="X70" s="30"/>
      <c r="Y70" s="50" t="s">
        <v>893</v>
      </c>
      <c r="Z70" s="313">
        <f>$Z$10</f>
        <v>2</v>
      </c>
      <c r="AA70" s="299"/>
      <c r="AB70" s="65"/>
      <c r="AC70" s="52" t="s">
        <v>1279</v>
      </c>
      <c r="AD70" s="52"/>
      <c r="AE70" s="52"/>
      <c r="AF70" s="52"/>
      <c r="AG70" s="52"/>
      <c r="AH70" s="300">
        <f>$AH$7</f>
        <v>0.25</v>
      </c>
      <c r="AI70" s="298"/>
      <c r="AJ70" s="55" t="s">
        <v>756</v>
      </c>
      <c r="AK70" s="63"/>
      <c r="AL70" s="110"/>
      <c r="AM70" s="111"/>
      <c r="AN70" s="111"/>
      <c r="AO70" s="111"/>
      <c r="AP70" s="112"/>
      <c r="AQ70" s="58">
        <f>ROUND(ROUND(ROUND((F65+K69*M69)*Z70,0)*(1+AH70),0)*(1+AM58),0)</f>
        <v>2063</v>
      </c>
      <c r="AR70" s="59"/>
    </row>
    <row r="71" spans="1:44" ht="16.5" customHeight="1">
      <c r="A71" s="39">
        <v>11</v>
      </c>
      <c r="B71" s="108" t="s">
        <v>124</v>
      </c>
      <c r="C71" s="41" t="s">
        <v>125</v>
      </c>
      <c r="D71" s="18"/>
      <c r="E71" s="84"/>
      <c r="F71" s="48"/>
      <c r="G71" s="48"/>
      <c r="H71" s="48"/>
      <c r="I71" s="70"/>
      <c r="J71" s="88"/>
      <c r="K71" s="48"/>
      <c r="L71" s="48"/>
      <c r="M71" s="48"/>
      <c r="N71" s="48"/>
      <c r="O71" s="48"/>
      <c r="P71" s="51"/>
      <c r="Q71" s="36"/>
      <c r="R71" s="36"/>
      <c r="S71" s="61"/>
      <c r="T71" s="66"/>
      <c r="U71" s="67"/>
      <c r="V71" s="60"/>
      <c r="W71" s="36"/>
      <c r="X71" s="36"/>
      <c r="Y71" s="36"/>
      <c r="Z71" s="61"/>
      <c r="AA71" s="66"/>
      <c r="AB71" s="67"/>
      <c r="AC71" s="52" t="s">
        <v>1282</v>
      </c>
      <c r="AD71" s="52"/>
      <c r="AE71" s="52"/>
      <c r="AF71" s="52"/>
      <c r="AG71" s="52"/>
      <c r="AH71" s="300">
        <f>$AH$8</f>
        <v>0.5</v>
      </c>
      <c r="AI71" s="298"/>
      <c r="AJ71" s="55" t="s">
        <v>938</v>
      </c>
      <c r="AK71" s="63"/>
      <c r="AL71" s="110"/>
      <c r="AM71" s="111"/>
      <c r="AN71" s="111"/>
      <c r="AO71" s="111"/>
      <c r="AP71" s="112"/>
      <c r="AQ71" s="58">
        <f>ROUND(ROUND(ROUND((F65+K69*M69)*Z70,0)*(1+AH71),0)*(1+AM58),0)</f>
        <v>2475</v>
      </c>
      <c r="AR71" s="59"/>
    </row>
    <row r="72" spans="1:44" ht="16.5" customHeight="1">
      <c r="A72" s="39">
        <v>11</v>
      </c>
      <c r="B72" s="108" t="s">
        <v>126</v>
      </c>
      <c r="C72" s="41" t="s">
        <v>127</v>
      </c>
      <c r="D72" s="18"/>
      <c r="E72" s="84"/>
      <c r="F72" s="48"/>
      <c r="G72" s="48"/>
      <c r="H72" s="48"/>
      <c r="I72" s="75"/>
      <c r="J72" s="42" t="s">
        <v>1364</v>
      </c>
      <c r="K72" s="26"/>
      <c r="L72" s="26"/>
      <c r="M72" s="26"/>
      <c r="N72" s="26"/>
      <c r="O72" s="26"/>
      <c r="P72" s="44"/>
      <c r="Q72" s="48"/>
      <c r="R72" s="48"/>
      <c r="S72" s="50"/>
      <c r="T72" s="49"/>
      <c r="U72" s="80"/>
      <c r="V72" s="42"/>
      <c r="W72" s="26"/>
      <c r="X72" s="26"/>
      <c r="Y72" s="26"/>
      <c r="Z72" s="43"/>
      <c r="AA72" s="78"/>
      <c r="AB72" s="79"/>
      <c r="AC72" s="18"/>
      <c r="AD72" s="18"/>
      <c r="AE72" s="18"/>
      <c r="AF72" s="18"/>
      <c r="AG72" s="18"/>
      <c r="AH72" s="8"/>
      <c r="AI72" s="8"/>
      <c r="AJ72" s="26"/>
      <c r="AK72" s="44"/>
      <c r="AL72" s="47"/>
      <c r="AM72" s="48"/>
      <c r="AN72" s="48"/>
      <c r="AO72" s="48"/>
      <c r="AP72" s="51"/>
      <c r="AQ72" s="58">
        <f>ROUND(ROUND(F65+K75*M75,0)*(1+AM58),0)</f>
        <v>916</v>
      </c>
      <c r="AR72" s="59"/>
    </row>
    <row r="73" spans="1:44" ht="16.5" customHeight="1">
      <c r="A73" s="39">
        <v>11</v>
      </c>
      <c r="B73" s="108" t="s">
        <v>128</v>
      </c>
      <c r="C73" s="41" t="s">
        <v>129</v>
      </c>
      <c r="D73" s="18"/>
      <c r="E73" s="84"/>
      <c r="F73" s="48"/>
      <c r="G73" s="48"/>
      <c r="H73" s="48"/>
      <c r="I73" s="75"/>
      <c r="J73" s="47"/>
      <c r="K73" s="48"/>
      <c r="L73" s="48"/>
      <c r="M73" s="48"/>
      <c r="N73" s="48"/>
      <c r="O73" s="48"/>
      <c r="P73" s="51"/>
      <c r="Q73" s="48"/>
      <c r="R73" s="48"/>
      <c r="S73" s="50"/>
      <c r="T73" s="49"/>
      <c r="U73" s="80"/>
      <c r="V73" s="47"/>
      <c r="W73" s="48"/>
      <c r="X73" s="48"/>
      <c r="Y73" s="48"/>
      <c r="Z73" s="50"/>
      <c r="AA73" s="49"/>
      <c r="AB73" s="80"/>
      <c r="AC73" s="52" t="s">
        <v>1279</v>
      </c>
      <c r="AD73" s="52"/>
      <c r="AE73" s="52"/>
      <c r="AF73" s="52"/>
      <c r="AG73" s="52"/>
      <c r="AH73" s="300">
        <f>$AH$7</f>
        <v>0.25</v>
      </c>
      <c r="AI73" s="298"/>
      <c r="AJ73" s="55" t="s">
        <v>1280</v>
      </c>
      <c r="AK73" s="63"/>
      <c r="AL73" s="110"/>
      <c r="AM73" s="111"/>
      <c r="AN73" s="111"/>
      <c r="AO73" s="111"/>
      <c r="AP73" s="112"/>
      <c r="AQ73" s="58">
        <f>ROUND(ROUND((F65+K75*M75)*(1+AH73),0)*(1+AM58),0)</f>
        <v>1145</v>
      </c>
      <c r="AR73" s="59"/>
    </row>
    <row r="74" spans="1:44" ht="16.5" customHeight="1">
      <c r="A74" s="39">
        <v>11</v>
      </c>
      <c r="B74" s="108" t="s">
        <v>130</v>
      </c>
      <c r="C74" s="41" t="s">
        <v>131</v>
      </c>
      <c r="D74" s="18"/>
      <c r="E74" s="84"/>
      <c r="F74" s="48"/>
      <c r="G74" s="48"/>
      <c r="H74" s="48"/>
      <c r="I74" s="75"/>
      <c r="J74" s="87"/>
      <c r="K74" s="315"/>
      <c r="L74" s="315"/>
      <c r="M74" s="48"/>
      <c r="N74" s="48"/>
      <c r="O74" s="48"/>
      <c r="P74" s="51"/>
      <c r="Q74" s="48"/>
      <c r="R74" s="48"/>
      <c r="S74" s="50"/>
      <c r="T74" s="49"/>
      <c r="U74" s="80"/>
      <c r="V74" s="60"/>
      <c r="W74" s="36"/>
      <c r="X74" s="36"/>
      <c r="Y74" s="36"/>
      <c r="Z74" s="61"/>
      <c r="AA74" s="66"/>
      <c r="AB74" s="67"/>
      <c r="AC74" s="52" t="s">
        <v>1282</v>
      </c>
      <c r="AD74" s="52"/>
      <c r="AE74" s="52"/>
      <c r="AF74" s="52"/>
      <c r="AG74" s="52"/>
      <c r="AH74" s="300">
        <f>$AH$8</f>
        <v>0.5</v>
      </c>
      <c r="AI74" s="298"/>
      <c r="AJ74" s="55" t="s">
        <v>938</v>
      </c>
      <c r="AK74" s="63"/>
      <c r="AL74" s="110"/>
      <c r="AM74" s="111"/>
      <c r="AN74" s="111"/>
      <c r="AO74" s="111"/>
      <c r="AP74" s="112"/>
      <c r="AQ74" s="58">
        <f>ROUND(ROUND((F65+K75*M75)*(1+AH74),0)*(1+AM58),0)</f>
        <v>1375</v>
      </c>
      <c r="AR74" s="59"/>
    </row>
    <row r="75" spans="1:44" ht="16.5" customHeight="1">
      <c r="A75" s="39">
        <v>11</v>
      </c>
      <c r="B75" s="108" t="s">
        <v>132</v>
      </c>
      <c r="C75" s="41" t="s">
        <v>133</v>
      </c>
      <c r="D75" s="18"/>
      <c r="E75" s="84"/>
      <c r="F75" s="48"/>
      <c r="G75" s="48"/>
      <c r="H75" s="48"/>
      <c r="I75" s="75"/>
      <c r="J75" s="85" t="s">
        <v>896</v>
      </c>
      <c r="K75" s="16">
        <v>3</v>
      </c>
      <c r="L75" s="16" t="s">
        <v>893</v>
      </c>
      <c r="M75" s="299">
        <f>$M$15</f>
        <v>83</v>
      </c>
      <c r="N75" s="299"/>
      <c r="O75" s="48" t="s">
        <v>1278</v>
      </c>
      <c r="P75" s="51"/>
      <c r="Q75" s="48"/>
      <c r="R75" s="48"/>
      <c r="S75" s="50"/>
      <c r="T75" s="49"/>
      <c r="U75" s="80"/>
      <c r="V75" s="47" t="s">
        <v>1284</v>
      </c>
      <c r="W75" s="48"/>
      <c r="X75" s="48"/>
      <c r="Y75" s="48"/>
      <c r="Z75" s="50"/>
      <c r="AA75" s="49"/>
      <c r="AB75" s="80"/>
      <c r="AC75" s="18"/>
      <c r="AD75" s="18"/>
      <c r="AE75" s="18"/>
      <c r="AF75" s="18"/>
      <c r="AG75" s="18"/>
      <c r="AH75" s="8"/>
      <c r="AI75" s="8"/>
      <c r="AJ75" s="26"/>
      <c r="AK75" s="44"/>
      <c r="AL75" s="47"/>
      <c r="AM75" s="48"/>
      <c r="AN75" s="48"/>
      <c r="AO75" s="48"/>
      <c r="AP75" s="51"/>
      <c r="AQ75" s="58">
        <f>ROUND(ROUND((F65+K75*M75)*Z76,0)*(1+AM58),0)</f>
        <v>1833</v>
      </c>
      <c r="AR75" s="59"/>
    </row>
    <row r="76" spans="1:44" ht="16.5" customHeight="1">
      <c r="A76" s="39">
        <v>11</v>
      </c>
      <c r="B76" s="108" t="s">
        <v>134</v>
      </c>
      <c r="C76" s="41" t="s">
        <v>135</v>
      </c>
      <c r="D76" s="18"/>
      <c r="E76" s="84"/>
      <c r="F76" s="48"/>
      <c r="G76" s="48"/>
      <c r="H76" s="48"/>
      <c r="I76" s="75"/>
      <c r="J76" s="87"/>
      <c r="K76" s="48"/>
      <c r="L76" s="48"/>
      <c r="M76" s="70"/>
      <c r="N76" s="70"/>
      <c r="O76" s="48"/>
      <c r="P76" s="51"/>
      <c r="Q76" s="48"/>
      <c r="R76" s="48"/>
      <c r="S76" s="50"/>
      <c r="T76" s="49"/>
      <c r="U76" s="80"/>
      <c r="V76" s="47"/>
      <c r="W76" s="48"/>
      <c r="X76" s="48"/>
      <c r="Y76" s="50" t="s">
        <v>893</v>
      </c>
      <c r="Z76" s="313">
        <f>$Z$10</f>
        <v>2</v>
      </c>
      <c r="AA76" s="299"/>
      <c r="AB76" s="65"/>
      <c r="AC76" s="52" t="s">
        <v>1279</v>
      </c>
      <c r="AD76" s="52"/>
      <c r="AE76" s="52"/>
      <c r="AF76" s="52"/>
      <c r="AG76" s="52"/>
      <c r="AH76" s="300">
        <f>$AH$7</f>
        <v>0.25</v>
      </c>
      <c r="AI76" s="298"/>
      <c r="AJ76" s="55" t="s">
        <v>756</v>
      </c>
      <c r="AK76" s="63"/>
      <c r="AL76" s="110"/>
      <c r="AM76" s="111"/>
      <c r="AN76" s="111"/>
      <c r="AO76" s="111"/>
      <c r="AP76" s="112"/>
      <c r="AQ76" s="58">
        <f>ROUND(ROUND(ROUND((F65+K75*M75)*Z76,0)*(1+AH76),0)*(1+AM58),0)</f>
        <v>2291</v>
      </c>
      <c r="AR76" s="59"/>
    </row>
    <row r="77" spans="1:44" ht="16.5" customHeight="1">
      <c r="A77" s="39">
        <v>11</v>
      </c>
      <c r="B77" s="108" t="s">
        <v>136</v>
      </c>
      <c r="C77" s="41" t="s">
        <v>137</v>
      </c>
      <c r="D77" s="47"/>
      <c r="E77" s="84"/>
      <c r="F77" s="48"/>
      <c r="G77" s="48"/>
      <c r="H77" s="48"/>
      <c r="I77" s="77"/>
      <c r="J77" s="88"/>
      <c r="K77" s="48"/>
      <c r="L77" s="48"/>
      <c r="M77" s="48"/>
      <c r="N77" s="48"/>
      <c r="O77" s="48"/>
      <c r="P77" s="51"/>
      <c r="Q77" s="36"/>
      <c r="R77" s="36"/>
      <c r="S77" s="61"/>
      <c r="T77" s="66"/>
      <c r="U77" s="67"/>
      <c r="V77" s="60"/>
      <c r="W77" s="36"/>
      <c r="X77" s="36"/>
      <c r="Y77" s="36"/>
      <c r="Z77" s="61"/>
      <c r="AA77" s="66"/>
      <c r="AB77" s="67"/>
      <c r="AC77" s="52" t="s">
        <v>1282</v>
      </c>
      <c r="AD77" s="52"/>
      <c r="AE77" s="52"/>
      <c r="AF77" s="52"/>
      <c r="AG77" s="52"/>
      <c r="AH77" s="300">
        <f>$AH$8</f>
        <v>0.5</v>
      </c>
      <c r="AI77" s="298"/>
      <c r="AJ77" s="55" t="s">
        <v>938</v>
      </c>
      <c r="AK77" s="63"/>
      <c r="AL77" s="110"/>
      <c r="AM77" s="111"/>
      <c r="AN77" s="111"/>
      <c r="AO77" s="111"/>
      <c r="AP77" s="112"/>
      <c r="AQ77" s="58">
        <f>ROUND(ROUND(ROUND((F65+K75*M75)*Z76,0)*(1+AH77),0)*(1+AM58),0)</f>
        <v>2749</v>
      </c>
      <c r="AR77" s="59"/>
    </row>
    <row r="78" spans="1:44" ht="16.5" customHeight="1">
      <c r="A78" s="39">
        <v>11</v>
      </c>
      <c r="B78" s="108" t="s">
        <v>138</v>
      </c>
      <c r="C78" s="41" t="s">
        <v>139</v>
      </c>
      <c r="D78" s="324"/>
      <c r="E78" s="322"/>
      <c r="F78" s="42" t="s">
        <v>1371</v>
      </c>
      <c r="G78" s="26"/>
      <c r="H78" s="26"/>
      <c r="I78" s="26"/>
      <c r="J78" s="26"/>
      <c r="K78" s="26"/>
      <c r="L78" s="26"/>
      <c r="M78" s="26"/>
      <c r="N78" s="26"/>
      <c r="O78" s="26"/>
      <c r="P78" s="44"/>
      <c r="Q78" s="26"/>
      <c r="R78" s="26"/>
      <c r="S78" s="43"/>
      <c r="T78" s="78"/>
      <c r="U78" s="79"/>
      <c r="V78" s="42"/>
      <c r="W78" s="26"/>
      <c r="X78" s="26"/>
      <c r="Y78" s="26"/>
      <c r="Z78" s="43"/>
      <c r="AA78" s="78"/>
      <c r="AB78" s="79"/>
      <c r="AC78" s="26"/>
      <c r="AD78" s="26"/>
      <c r="AE78" s="26"/>
      <c r="AF78" s="26"/>
      <c r="AG78" s="26"/>
      <c r="AH78" s="27"/>
      <c r="AI78" s="27"/>
      <c r="AJ78" s="26"/>
      <c r="AK78" s="44"/>
      <c r="AL78" s="346" t="s">
        <v>2014</v>
      </c>
      <c r="AM78" s="336"/>
      <c r="AN78" s="336"/>
      <c r="AO78" s="336"/>
      <c r="AP78" s="347"/>
      <c r="AQ78" s="58">
        <f>ROUND(ROUND(K79+K80*M80,0)*(1+AM82),0)</f>
        <v>734</v>
      </c>
      <c r="AR78" s="46"/>
    </row>
    <row r="79" spans="1:44" ht="16.5" customHeight="1">
      <c r="A79" s="39">
        <v>11</v>
      </c>
      <c r="B79" s="108" t="s">
        <v>140</v>
      </c>
      <c r="C79" s="41" t="s">
        <v>141</v>
      </c>
      <c r="D79" s="324"/>
      <c r="E79" s="322"/>
      <c r="F79" s="47" t="s">
        <v>1373</v>
      </c>
      <c r="G79" s="48"/>
      <c r="H79" s="48"/>
      <c r="I79" s="48"/>
      <c r="J79" s="48"/>
      <c r="K79" s="299">
        <f>K55</f>
        <v>584</v>
      </c>
      <c r="L79" s="299"/>
      <c r="M79" s="48" t="s">
        <v>894</v>
      </c>
      <c r="N79" s="48"/>
      <c r="O79" s="48"/>
      <c r="P79" s="51"/>
      <c r="Q79" s="48"/>
      <c r="R79" s="48"/>
      <c r="S79" s="50"/>
      <c r="T79" s="49"/>
      <c r="U79" s="80"/>
      <c r="V79" s="47"/>
      <c r="W79" s="48"/>
      <c r="X79" s="48"/>
      <c r="Y79" s="48"/>
      <c r="Z79" s="50"/>
      <c r="AA79" s="49"/>
      <c r="AB79" s="80"/>
      <c r="AC79" s="52" t="s">
        <v>1279</v>
      </c>
      <c r="AD79" s="52"/>
      <c r="AE79" s="52"/>
      <c r="AF79" s="52"/>
      <c r="AG79" s="52"/>
      <c r="AH79" s="300">
        <f>$AH$7</f>
        <v>0.25</v>
      </c>
      <c r="AI79" s="298"/>
      <c r="AJ79" s="55" t="s">
        <v>1280</v>
      </c>
      <c r="AK79" s="63"/>
      <c r="AL79" s="320"/>
      <c r="AM79" s="337"/>
      <c r="AN79" s="337"/>
      <c r="AO79" s="337"/>
      <c r="AP79" s="345"/>
      <c r="AQ79" s="58">
        <f>ROUND(ROUND((K79+K80*M80)*(1+AH79),0)*(1+AM82),0)</f>
        <v>917</v>
      </c>
      <c r="AR79" s="59"/>
    </row>
    <row r="80" spans="1:44" ht="16.5" customHeight="1">
      <c r="A80" s="39">
        <v>11</v>
      </c>
      <c r="B80" s="108" t="s">
        <v>142</v>
      </c>
      <c r="C80" s="41" t="s">
        <v>143</v>
      </c>
      <c r="D80" s="324"/>
      <c r="E80" s="322"/>
      <c r="F80" s="47"/>
      <c r="G80" s="48"/>
      <c r="H80" s="48"/>
      <c r="I80" s="48"/>
      <c r="J80" s="48"/>
      <c r="K80" s="16">
        <v>1</v>
      </c>
      <c r="L80" s="49" t="s">
        <v>895</v>
      </c>
      <c r="M80" s="299">
        <f>'訪問介護'!M80</f>
        <v>83</v>
      </c>
      <c r="N80" s="299"/>
      <c r="O80" s="48" t="s">
        <v>1278</v>
      </c>
      <c r="P80" s="51"/>
      <c r="Q80" s="48"/>
      <c r="R80" s="48"/>
      <c r="S80" s="50"/>
      <c r="T80" s="49"/>
      <c r="U80" s="80"/>
      <c r="V80" s="60"/>
      <c r="W80" s="36"/>
      <c r="X80" s="36"/>
      <c r="Y80" s="36"/>
      <c r="Z80" s="61"/>
      <c r="AA80" s="66"/>
      <c r="AB80" s="67"/>
      <c r="AC80" s="52" t="s">
        <v>1282</v>
      </c>
      <c r="AD80" s="52"/>
      <c r="AE80" s="52"/>
      <c r="AF80" s="52"/>
      <c r="AG80" s="52"/>
      <c r="AH80" s="300">
        <f>$AH$8</f>
        <v>0.5</v>
      </c>
      <c r="AI80" s="298"/>
      <c r="AJ80" s="55" t="s">
        <v>938</v>
      </c>
      <c r="AK80" s="63"/>
      <c r="AL80" s="110"/>
      <c r="AM80" s="111"/>
      <c r="AN80" s="111"/>
      <c r="AO80" s="111"/>
      <c r="AP80" s="112"/>
      <c r="AQ80" s="58">
        <f>ROUND(ROUND((K79+K80*M80)*(1+AH80),0)*(1+AM82),0)</f>
        <v>1101</v>
      </c>
      <c r="AR80" s="59"/>
    </row>
    <row r="81" spans="1:44" ht="16.5" customHeight="1">
      <c r="A81" s="39">
        <v>11</v>
      </c>
      <c r="B81" s="108" t="s">
        <v>144</v>
      </c>
      <c r="C81" s="41" t="s">
        <v>145</v>
      </c>
      <c r="D81" s="324"/>
      <c r="E81" s="322"/>
      <c r="F81" s="47"/>
      <c r="G81" s="48"/>
      <c r="H81" s="48"/>
      <c r="I81" s="48"/>
      <c r="J81" s="48"/>
      <c r="K81" s="48"/>
      <c r="L81" s="48"/>
      <c r="M81" s="48"/>
      <c r="N81" s="48"/>
      <c r="O81" s="48"/>
      <c r="P81" s="51"/>
      <c r="Q81" s="48"/>
      <c r="R81" s="48"/>
      <c r="S81" s="50"/>
      <c r="T81" s="49"/>
      <c r="U81" s="80"/>
      <c r="V81" s="47" t="s">
        <v>1284</v>
      </c>
      <c r="W81" s="48"/>
      <c r="X81" s="48"/>
      <c r="Y81" s="48"/>
      <c r="Z81" s="50"/>
      <c r="AA81" s="49"/>
      <c r="AB81" s="80"/>
      <c r="AC81" s="48"/>
      <c r="AD81" s="48"/>
      <c r="AE81" s="48"/>
      <c r="AF81" s="48"/>
      <c r="AG81" s="48"/>
      <c r="AH81" s="8"/>
      <c r="AI81" s="8"/>
      <c r="AJ81" s="26"/>
      <c r="AK81" s="44"/>
      <c r="AL81" s="47"/>
      <c r="AM81" s="48"/>
      <c r="AN81" s="48"/>
      <c r="AO81" s="48"/>
      <c r="AP81" s="51"/>
      <c r="AQ81" s="58">
        <f>ROUND(ROUND((K79+K80*M80)*Z82,0)*(1+AM82),0)</f>
        <v>1467</v>
      </c>
      <c r="AR81" s="59"/>
    </row>
    <row r="82" spans="1:44" ht="16.5" customHeight="1">
      <c r="A82" s="39">
        <v>11</v>
      </c>
      <c r="B82" s="108" t="s">
        <v>146</v>
      </c>
      <c r="C82" s="41" t="s">
        <v>147</v>
      </c>
      <c r="D82" s="324"/>
      <c r="E82" s="322"/>
      <c r="F82" s="47"/>
      <c r="G82" s="48"/>
      <c r="H82" s="48"/>
      <c r="I82" s="48"/>
      <c r="J82" s="48"/>
      <c r="K82" s="48"/>
      <c r="L82" s="48"/>
      <c r="M82" s="48"/>
      <c r="N82" s="48"/>
      <c r="O82" s="48"/>
      <c r="P82" s="51"/>
      <c r="Q82" s="48"/>
      <c r="R82" s="48"/>
      <c r="S82" s="50"/>
      <c r="T82" s="49"/>
      <c r="U82" s="80"/>
      <c r="V82" s="47"/>
      <c r="W82" s="48"/>
      <c r="X82" s="30"/>
      <c r="Y82" s="50" t="s">
        <v>893</v>
      </c>
      <c r="Z82" s="313">
        <f>$Z$10</f>
        <v>2</v>
      </c>
      <c r="AA82" s="299"/>
      <c r="AB82" s="65"/>
      <c r="AC82" s="52" t="s">
        <v>1279</v>
      </c>
      <c r="AD82" s="52"/>
      <c r="AE82" s="52"/>
      <c r="AF82" s="52"/>
      <c r="AG82" s="52"/>
      <c r="AH82" s="300">
        <f>$AH$7</f>
        <v>0.25</v>
      </c>
      <c r="AI82" s="298"/>
      <c r="AJ82" s="55" t="s">
        <v>756</v>
      </c>
      <c r="AK82" s="63"/>
      <c r="AL82" s="110"/>
      <c r="AM82" s="313">
        <f>$AM$10</f>
        <v>0.1</v>
      </c>
      <c r="AN82" s="313"/>
      <c r="AO82" s="111" t="s">
        <v>756</v>
      </c>
      <c r="AP82" s="112"/>
      <c r="AQ82" s="58">
        <f>ROUND(ROUND(ROUND((K79+K80*M80)*Z82,0)*(1+AH82),0)*(1+AM82),0)</f>
        <v>1835</v>
      </c>
      <c r="AR82" s="59"/>
    </row>
    <row r="83" spans="1:44" ht="16.5" customHeight="1">
      <c r="A83" s="39">
        <v>11</v>
      </c>
      <c r="B83" s="108" t="s">
        <v>148</v>
      </c>
      <c r="C83" s="41" t="s">
        <v>149</v>
      </c>
      <c r="D83" s="324"/>
      <c r="E83" s="322"/>
      <c r="F83" s="47"/>
      <c r="G83" s="48"/>
      <c r="H83" s="48"/>
      <c r="I83" s="48"/>
      <c r="J83" s="48"/>
      <c r="K83" s="48"/>
      <c r="L83" s="48"/>
      <c r="M83" s="48"/>
      <c r="N83" s="48"/>
      <c r="O83" s="48"/>
      <c r="P83" s="51"/>
      <c r="Q83" s="60"/>
      <c r="R83" s="36"/>
      <c r="S83" s="61"/>
      <c r="T83" s="66"/>
      <c r="U83" s="67"/>
      <c r="V83" s="60"/>
      <c r="W83" s="36"/>
      <c r="X83" s="36"/>
      <c r="Y83" s="36"/>
      <c r="Z83" s="61"/>
      <c r="AA83" s="66"/>
      <c r="AB83" s="67"/>
      <c r="AC83" s="52" t="s">
        <v>1282</v>
      </c>
      <c r="AD83" s="52"/>
      <c r="AE83" s="52"/>
      <c r="AF83" s="52"/>
      <c r="AG83" s="52"/>
      <c r="AH83" s="300">
        <f>$AH$8</f>
        <v>0.5</v>
      </c>
      <c r="AI83" s="298"/>
      <c r="AJ83" s="55" t="s">
        <v>938</v>
      </c>
      <c r="AK83" s="63"/>
      <c r="AL83" s="110"/>
      <c r="AM83" s="111"/>
      <c r="AN83" s="111"/>
      <c r="AO83" s="111"/>
      <c r="AP83" s="112"/>
      <c r="AQ83" s="58">
        <f>ROUND(ROUND(ROUND((K79+K80*M80)*Z82,0)*(1+AH83),0)*(1+AM82),0)</f>
        <v>2201</v>
      </c>
      <c r="AR83" s="59"/>
    </row>
    <row r="84" spans="1:44" ht="16.5" customHeight="1">
      <c r="A84" s="39">
        <v>11</v>
      </c>
      <c r="B84" s="108" t="s">
        <v>150</v>
      </c>
      <c r="C84" s="41" t="s">
        <v>151</v>
      </c>
      <c r="D84" s="18"/>
      <c r="E84" s="47"/>
      <c r="F84" s="326" t="s">
        <v>1379</v>
      </c>
      <c r="G84" s="336"/>
      <c r="H84" s="336"/>
      <c r="I84" s="336"/>
      <c r="J84" s="42" t="s">
        <v>1356</v>
      </c>
      <c r="K84" s="26"/>
      <c r="L84" s="26"/>
      <c r="M84" s="26"/>
      <c r="N84" s="26"/>
      <c r="O84" s="26"/>
      <c r="P84" s="44"/>
      <c r="Q84" s="26"/>
      <c r="R84" s="26"/>
      <c r="S84" s="43"/>
      <c r="T84" s="78"/>
      <c r="U84" s="79"/>
      <c r="V84" s="42"/>
      <c r="W84" s="26"/>
      <c r="X84" s="26"/>
      <c r="Y84" s="26"/>
      <c r="Z84" s="43"/>
      <c r="AA84" s="78"/>
      <c r="AB84" s="79"/>
      <c r="AC84" s="18"/>
      <c r="AD84" s="18"/>
      <c r="AE84" s="18"/>
      <c r="AF84" s="18"/>
      <c r="AG84" s="18"/>
      <c r="AH84" s="8"/>
      <c r="AI84" s="8"/>
      <c r="AJ84" s="26"/>
      <c r="AK84" s="44"/>
      <c r="AL84" s="47"/>
      <c r="AM84" s="48"/>
      <c r="AN84" s="48"/>
      <c r="AO84" s="48"/>
      <c r="AP84" s="51"/>
      <c r="AQ84" s="58">
        <f>ROUND(ROUND(F88+F89*H89+K87*M87,0)*(1+AM82),0)</f>
        <v>825</v>
      </c>
      <c r="AR84" s="59"/>
    </row>
    <row r="85" spans="1:44" ht="16.5" customHeight="1">
      <c r="A85" s="39">
        <v>11</v>
      </c>
      <c r="B85" s="108" t="s">
        <v>152</v>
      </c>
      <c r="C85" s="41" t="s">
        <v>153</v>
      </c>
      <c r="D85" s="18"/>
      <c r="E85" s="47"/>
      <c r="F85" s="320"/>
      <c r="G85" s="337"/>
      <c r="H85" s="337"/>
      <c r="I85" s="321"/>
      <c r="J85" s="47" t="s">
        <v>1358</v>
      </c>
      <c r="K85" s="48"/>
      <c r="L85" s="48"/>
      <c r="M85" s="48"/>
      <c r="N85" s="48"/>
      <c r="O85" s="48"/>
      <c r="P85" s="51"/>
      <c r="Q85" s="48"/>
      <c r="R85" s="48"/>
      <c r="S85" s="50"/>
      <c r="T85" s="49"/>
      <c r="U85" s="80"/>
      <c r="V85" s="47"/>
      <c r="W85" s="48"/>
      <c r="X85" s="48"/>
      <c r="Y85" s="48"/>
      <c r="Z85" s="50"/>
      <c r="AA85" s="49"/>
      <c r="AB85" s="80"/>
      <c r="AC85" s="52" t="s">
        <v>1279</v>
      </c>
      <c r="AD85" s="52"/>
      <c r="AE85" s="52"/>
      <c r="AF85" s="52"/>
      <c r="AG85" s="52"/>
      <c r="AH85" s="300">
        <f>$AH$7</f>
        <v>0.25</v>
      </c>
      <c r="AI85" s="298"/>
      <c r="AJ85" s="55" t="s">
        <v>1280</v>
      </c>
      <c r="AK85" s="63"/>
      <c r="AL85" s="110"/>
      <c r="AM85" s="111"/>
      <c r="AN85" s="111"/>
      <c r="AO85" s="111"/>
      <c r="AP85" s="112"/>
      <c r="AQ85" s="58">
        <f>ROUND(ROUND((F88+F89*H89+K87*M87)*(1+AH85),0)*(1+AM82),0)</f>
        <v>1032</v>
      </c>
      <c r="AR85" s="59"/>
    </row>
    <row r="86" spans="1:44" ht="16.5" customHeight="1">
      <c r="A86" s="39">
        <v>11</v>
      </c>
      <c r="B86" s="108" t="s">
        <v>154</v>
      </c>
      <c r="C86" s="41" t="s">
        <v>155</v>
      </c>
      <c r="D86" s="18"/>
      <c r="E86" s="47"/>
      <c r="F86" s="320"/>
      <c r="G86" s="337"/>
      <c r="H86" s="337"/>
      <c r="I86" s="321"/>
      <c r="J86" s="83"/>
      <c r="K86" s="48"/>
      <c r="L86" s="48"/>
      <c r="M86" s="48"/>
      <c r="N86" s="48"/>
      <c r="O86" s="48"/>
      <c r="P86" s="51"/>
      <c r="Q86" s="48"/>
      <c r="R86" s="48"/>
      <c r="S86" s="50"/>
      <c r="T86" s="49"/>
      <c r="U86" s="80"/>
      <c r="V86" s="60"/>
      <c r="W86" s="36"/>
      <c r="X86" s="36"/>
      <c r="Y86" s="36"/>
      <c r="Z86" s="61"/>
      <c r="AA86" s="66"/>
      <c r="AB86" s="67"/>
      <c r="AC86" s="52" t="s">
        <v>1282</v>
      </c>
      <c r="AD86" s="52"/>
      <c r="AE86" s="52"/>
      <c r="AF86" s="52"/>
      <c r="AG86" s="52"/>
      <c r="AH86" s="300">
        <f>$AH$8</f>
        <v>0.5</v>
      </c>
      <c r="AI86" s="298"/>
      <c r="AJ86" s="55" t="s">
        <v>938</v>
      </c>
      <c r="AK86" s="63"/>
      <c r="AL86" s="110"/>
      <c r="AM86" s="111"/>
      <c r="AN86" s="111"/>
      <c r="AO86" s="111"/>
      <c r="AP86" s="112"/>
      <c r="AQ86" s="58">
        <f>ROUND(ROUND((F88+F89*H89+K87*M87)*(1+AH86),0)*(1+AM82),0)</f>
        <v>1238</v>
      </c>
      <c r="AR86" s="59"/>
    </row>
    <row r="87" spans="1:44" ht="16.5" customHeight="1">
      <c r="A87" s="39">
        <v>11</v>
      </c>
      <c r="B87" s="108" t="s">
        <v>156</v>
      </c>
      <c r="C87" s="41" t="s">
        <v>157</v>
      </c>
      <c r="D87" s="18"/>
      <c r="E87" s="47"/>
      <c r="F87" s="320"/>
      <c r="G87" s="337"/>
      <c r="H87" s="337"/>
      <c r="I87" s="321"/>
      <c r="J87" s="85" t="s">
        <v>896</v>
      </c>
      <c r="K87" s="16">
        <v>1</v>
      </c>
      <c r="L87" s="16" t="s">
        <v>893</v>
      </c>
      <c r="M87" s="299">
        <f>$M$15</f>
        <v>83</v>
      </c>
      <c r="N87" s="299"/>
      <c r="O87" s="48" t="s">
        <v>1278</v>
      </c>
      <c r="P87" s="51"/>
      <c r="Q87" s="48"/>
      <c r="R87" s="48"/>
      <c r="S87" s="50"/>
      <c r="T87" s="49"/>
      <c r="U87" s="80"/>
      <c r="V87" s="47" t="s">
        <v>1284</v>
      </c>
      <c r="W87" s="48"/>
      <c r="X87" s="48"/>
      <c r="Y87" s="48"/>
      <c r="Z87" s="50"/>
      <c r="AA87" s="49"/>
      <c r="AB87" s="80"/>
      <c r="AC87" s="18"/>
      <c r="AD87" s="18"/>
      <c r="AE87" s="18"/>
      <c r="AF87" s="18"/>
      <c r="AG87" s="18"/>
      <c r="AH87" s="8"/>
      <c r="AI87" s="8"/>
      <c r="AJ87" s="26"/>
      <c r="AK87" s="44"/>
      <c r="AL87" s="47"/>
      <c r="AM87" s="48"/>
      <c r="AN87" s="48"/>
      <c r="AO87" s="48"/>
      <c r="AP87" s="51"/>
      <c r="AQ87" s="58">
        <f>ROUND(ROUND((F88+F89*H89+K87*M87)*Z88,0)*(1+AM82),0)</f>
        <v>1650</v>
      </c>
      <c r="AR87" s="59"/>
    </row>
    <row r="88" spans="1:44" ht="16.5" customHeight="1">
      <c r="A88" s="39">
        <v>11</v>
      </c>
      <c r="B88" s="108" t="s">
        <v>158</v>
      </c>
      <c r="C88" s="41" t="s">
        <v>159</v>
      </c>
      <c r="D88" s="18"/>
      <c r="E88" s="47"/>
      <c r="F88" s="309">
        <f>K79</f>
        <v>584</v>
      </c>
      <c r="G88" s="335"/>
      <c r="H88" s="16" t="s">
        <v>896</v>
      </c>
      <c r="I88" s="16"/>
      <c r="J88" s="89"/>
      <c r="K88" s="30"/>
      <c r="L88" s="30"/>
      <c r="M88" s="30"/>
      <c r="N88" s="30"/>
      <c r="O88" s="30"/>
      <c r="P88" s="65"/>
      <c r="Q88" s="48"/>
      <c r="R88" s="48"/>
      <c r="S88" s="50"/>
      <c r="T88" s="49"/>
      <c r="U88" s="80"/>
      <c r="V88" s="47"/>
      <c r="W88" s="48"/>
      <c r="X88" s="30"/>
      <c r="Y88" s="50" t="s">
        <v>893</v>
      </c>
      <c r="Z88" s="313">
        <f>$Z$10</f>
        <v>2</v>
      </c>
      <c r="AA88" s="299"/>
      <c r="AB88" s="65"/>
      <c r="AC88" s="52" t="s">
        <v>1279</v>
      </c>
      <c r="AD88" s="52"/>
      <c r="AE88" s="52"/>
      <c r="AF88" s="52"/>
      <c r="AG88" s="52"/>
      <c r="AH88" s="300">
        <f>$AH$7</f>
        <v>0.25</v>
      </c>
      <c r="AI88" s="298"/>
      <c r="AJ88" s="55" t="s">
        <v>756</v>
      </c>
      <c r="AK88" s="63"/>
      <c r="AL88" s="110"/>
      <c r="AM88" s="111"/>
      <c r="AN88" s="111"/>
      <c r="AO88" s="111"/>
      <c r="AP88" s="112"/>
      <c r="AQ88" s="58">
        <f>ROUND(ROUND(ROUND((F88+F89*H89+K87*M87)*Z88,0)*(1+AH88),0)*(1+AM82),0)</f>
        <v>2063</v>
      </c>
      <c r="AR88" s="59"/>
    </row>
    <row r="89" spans="1:44" ht="16.5" customHeight="1">
      <c r="A89" s="39">
        <v>11</v>
      </c>
      <c r="B89" s="108" t="s">
        <v>160</v>
      </c>
      <c r="C89" s="41" t="s">
        <v>161</v>
      </c>
      <c r="D89" s="18"/>
      <c r="E89" s="47"/>
      <c r="F89" s="90">
        <f>K80</f>
        <v>1</v>
      </c>
      <c r="G89" s="49" t="s">
        <v>893</v>
      </c>
      <c r="H89" s="332">
        <f>M80</f>
        <v>83</v>
      </c>
      <c r="I89" s="310"/>
      <c r="J89" s="47"/>
      <c r="K89" s="48"/>
      <c r="L89" s="48"/>
      <c r="M89" s="48"/>
      <c r="N89" s="48"/>
      <c r="O89" s="48"/>
      <c r="P89" s="51"/>
      <c r="Q89" s="36"/>
      <c r="R89" s="36"/>
      <c r="S89" s="61"/>
      <c r="T89" s="66"/>
      <c r="U89" s="67"/>
      <c r="V89" s="60"/>
      <c r="W89" s="36"/>
      <c r="X89" s="36"/>
      <c r="Y89" s="36"/>
      <c r="Z89" s="61"/>
      <c r="AA89" s="66"/>
      <c r="AB89" s="67"/>
      <c r="AC89" s="52" t="s">
        <v>1282</v>
      </c>
      <c r="AD89" s="52"/>
      <c r="AE89" s="52"/>
      <c r="AF89" s="52"/>
      <c r="AG89" s="52"/>
      <c r="AH89" s="300">
        <f>$AH$8</f>
        <v>0.5</v>
      </c>
      <c r="AI89" s="298"/>
      <c r="AJ89" s="55" t="s">
        <v>938</v>
      </c>
      <c r="AK89" s="63"/>
      <c r="AL89" s="110"/>
      <c r="AM89" s="111"/>
      <c r="AN89" s="111"/>
      <c r="AO89" s="111"/>
      <c r="AP89" s="112"/>
      <c r="AQ89" s="58">
        <f>ROUND(ROUND(ROUND((F88+F89*H89+K87*M87)*Z88,0)*(1+AH89),0)*(1+AM82),0)</f>
        <v>2475</v>
      </c>
      <c r="AR89" s="59"/>
    </row>
    <row r="90" spans="1:44" ht="16.5" customHeight="1">
      <c r="A90" s="39">
        <v>11</v>
      </c>
      <c r="B90" s="108" t="s">
        <v>162</v>
      </c>
      <c r="C90" s="41" t="s">
        <v>163</v>
      </c>
      <c r="D90" s="18"/>
      <c r="E90" s="47"/>
      <c r="F90" s="47"/>
      <c r="G90" s="48"/>
      <c r="H90" s="48"/>
      <c r="I90" s="50" t="s">
        <v>1278</v>
      </c>
      <c r="J90" s="42" t="s">
        <v>1364</v>
      </c>
      <c r="K90" s="26"/>
      <c r="L90" s="26"/>
      <c r="M90" s="26"/>
      <c r="N90" s="26"/>
      <c r="O90" s="26"/>
      <c r="P90" s="44"/>
      <c r="Q90" s="48"/>
      <c r="R90" s="48"/>
      <c r="S90" s="50"/>
      <c r="T90" s="49"/>
      <c r="U90" s="80"/>
      <c r="V90" s="42"/>
      <c r="W90" s="26"/>
      <c r="X90" s="26"/>
      <c r="Y90" s="26"/>
      <c r="Z90" s="43"/>
      <c r="AA90" s="78"/>
      <c r="AB90" s="79"/>
      <c r="AC90" s="18"/>
      <c r="AD90" s="18"/>
      <c r="AE90" s="18"/>
      <c r="AF90" s="18"/>
      <c r="AG90" s="18"/>
      <c r="AH90" s="8"/>
      <c r="AI90" s="8"/>
      <c r="AJ90" s="26"/>
      <c r="AK90" s="44"/>
      <c r="AL90" s="47"/>
      <c r="AM90" s="48"/>
      <c r="AN90" s="48"/>
      <c r="AO90" s="48"/>
      <c r="AP90" s="51"/>
      <c r="AQ90" s="58">
        <f>ROUND(ROUND(F88+F89*H89+K93*M93,0)*(1+AM82),0)</f>
        <v>916</v>
      </c>
      <c r="AR90" s="59"/>
    </row>
    <row r="91" spans="1:44" ht="16.5" customHeight="1">
      <c r="A91" s="39">
        <v>11</v>
      </c>
      <c r="B91" s="108" t="s">
        <v>164</v>
      </c>
      <c r="C91" s="41" t="s">
        <v>165</v>
      </c>
      <c r="D91" s="18"/>
      <c r="E91" s="47"/>
      <c r="F91" s="47"/>
      <c r="G91" s="48"/>
      <c r="H91" s="48"/>
      <c r="I91" s="48"/>
      <c r="J91" s="47" t="s">
        <v>1387</v>
      </c>
      <c r="K91" s="48"/>
      <c r="L91" s="48"/>
      <c r="M91" s="48"/>
      <c r="N91" s="48"/>
      <c r="O91" s="48"/>
      <c r="P91" s="51"/>
      <c r="Q91" s="48"/>
      <c r="R91" s="48"/>
      <c r="S91" s="50"/>
      <c r="T91" s="49"/>
      <c r="U91" s="80"/>
      <c r="V91" s="47"/>
      <c r="W91" s="48"/>
      <c r="X91" s="48"/>
      <c r="Y91" s="48"/>
      <c r="Z91" s="50"/>
      <c r="AA91" s="49"/>
      <c r="AB91" s="80"/>
      <c r="AC91" s="52" t="s">
        <v>1279</v>
      </c>
      <c r="AD91" s="52"/>
      <c r="AE91" s="52"/>
      <c r="AF91" s="52"/>
      <c r="AG91" s="52"/>
      <c r="AH91" s="300">
        <f>$AH$7</f>
        <v>0.25</v>
      </c>
      <c r="AI91" s="298"/>
      <c r="AJ91" s="55" t="s">
        <v>1280</v>
      </c>
      <c r="AK91" s="63"/>
      <c r="AL91" s="110"/>
      <c r="AM91" s="111"/>
      <c r="AN91" s="111"/>
      <c r="AO91" s="111"/>
      <c r="AP91" s="112"/>
      <c r="AQ91" s="58">
        <f>ROUND(ROUND((F88+F89*H89+K93*M93)*(1+AH91),0)*(1+AM82),0)</f>
        <v>1145</v>
      </c>
      <c r="AR91" s="59"/>
    </row>
    <row r="92" spans="1:44" ht="16.5" customHeight="1">
      <c r="A92" s="39">
        <v>11</v>
      </c>
      <c r="B92" s="108" t="s">
        <v>166</v>
      </c>
      <c r="C92" s="41" t="s">
        <v>167</v>
      </c>
      <c r="D92" s="18"/>
      <c r="E92" s="47"/>
      <c r="F92" s="47"/>
      <c r="G92" s="48"/>
      <c r="H92" s="48"/>
      <c r="I92" s="48"/>
      <c r="J92" s="47"/>
      <c r="K92" s="48"/>
      <c r="L92" s="48"/>
      <c r="M92" s="48"/>
      <c r="N92" s="48"/>
      <c r="O92" s="48"/>
      <c r="P92" s="51"/>
      <c r="Q92" s="48"/>
      <c r="R92" s="48"/>
      <c r="S92" s="50"/>
      <c r="T92" s="49"/>
      <c r="U92" s="80"/>
      <c r="V92" s="60"/>
      <c r="W92" s="36"/>
      <c r="X92" s="36"/>
      <c r="Y92" s="36"/>
      <c r="Z92" s="61"/>
      <c r="AA92" s="66"/>
      <c r="AB92" s="67"/>
      <c r="AC92" s="52" t="s">
        <v>1282</v>
      </c>
      <c r="AD92" s="52"/>
      <c r="AE92" s="52"/>
      <c r="AF92" s="52"/>
      <c r="AG92" s="52"/>
      <c r="AH92" s="300">
        <f>$AH$8</f>
        <v>0.5</v>
      </c>
      <c r="AI92" s="298"/>
      <c r="AJ92" s="55" t="s">
        <v>938</v>
      </c>
      <c r="AK92" s="63"/>
      <c r="AL92" s="110"/>
      <c r="AM92" s="111"/>
      <c r="AN92" s="111"/>
      <c r="AO92" s="111"/>
      <c r="AP92" s="112"/>
      <c r="AQ92" s="58">
        <f>ROUND(ROUND((F88+F89*H89+K93*M93)*(1+AH92),0)*(1+AM82),0)</f>
        <v>1375</v>
      </c>
      <c r="AR92" s="59"/>
    </row>
    <row r="93" spans="1:44" ht="16.5" customHeight="1">
      <c r="A93" s="39">
        <v>11</v>
      </c>
      <c r="B93" s="108" t="s">
        <v>168</v>
      </c>
      <c r="C93" s="41" t="s">
        <v>169</v>
      </c>
      <c r="D93" s="18"/>
      <c r="E93" s="47"/>
      <c r="F93" s="47"/>
      <c r="G93" s="48"/>
      <c r="H93" s="48"/>
      <c r="I93" s="48"/>
      <c r="J93" s="85" t="s">
        <v>896</v>
      </c>
      <c r="K93" s="16">
        <v>2</v>
      </c>
      <c r="L93" s="16" t="s">
        <v>893</v>
      </c>
      <c r="M93" s="299">
        <f>$M$15</f>
        <v>83</v>
      </c>
      <c r="N93" s="299"/>
      <c r="O93" s="48" t="s">
        <v>1278</v>
      </c>
      <c r="P93" s="51"/>
      <c r="Q93" s="48"/>
      <c r="R93" s="48"/>
      <c r="S93" s="50"/>
      <c r="T93" s="49"/>
      <c r="U93" s="80"/>
      <c r="V93" s="47" t="s">
        <v>1284</v>
      </c>
      <c r="W93" s="48"/>
      <c r="X93" s="48"/>
      <c r="Y93" s="48"/>
      <c r="Z93" s="50"/>
      <c r="AA93" s="49"/>
      <c r="AB93" s="80"/>
      <c r="AC93" s="18"/>
      <c r="AD93" s="18"/>
      <c r="AE93" s="18"/>
      <c r="AF93" s="18"/>
      <c r="AG93" s="18"/>
      <c r="AH93" s="8"/>
      <c r="AI93" s="8"/>
      <c r="AJ93" s="26"/>
      <c r="AK93" s="44"/>
      <c r="AL93" s="47"/>
      <c r="AM93" s="48"/>
      <c r="AN93" s="48"/>
      <c r="AO93" s="48"/>
      <c r="AP93" s="51"/>
      <c r="AQ93" s="58">
        <f>ROUND(ROUND((F88+F89*H89+K93*M93)*Z94,0)*(1+AM82),0)</f>
        <v>1833</v>
      </c>
      <c r="AR93" s="59"/>
    </row>
    <row r="94" spans="1:44" ht="16.5" customHeight="1">
      <c r="A94" s="39">
        <v>11</v>
      </c>
      <c r="B94" s="108" t="s">
        <v>170</v>
      </c>
      <c r="C94" s="41" t="s">
        <v>171</v>
      </c>
      <c r="D94" s="18"/>
      <c r="E94" s="47"/>
      <c r="F94" s="47"/>
      <c r="G94" s="48"/>
      <c r="H94" s="48"/>
      <c r="I94" s="48"/>
      <c r="J94" s="47"/>
      <c r="K94" s="48"/>
      <c r="L94" s="48"/>
      <c r="M94" s="70"/>
      <c r="N94" s="70"/>
      <c r="O94" s="48"/>
      <c r="P94" s="51"/>
      <c r="Q94" s="48"/>
      <c r="R94" s="48"/>
      <c r="S94" s="50"/>
      <c r="T94" s="49"/>
      <c r="U94" s="80"/>
      <c r="V94" s="47"/>
      <c r="W94" s="48"/>
      <c r="X94" s="30"/>
      <c r="Y94" s="50" t="s">
        <v>893</v>
      </c>
      <c r="Z94" s="313">
        <f>$Z$10</f>
        <v>2</v>
      </c>
      <c r="AA94" s="299"/>
      <c r="AB94" s="65"/>
      <c r="AC94" s="52" t="s">
        <v>1279</v>
      </c>
      <c r="AD94" s="52"/>
      <c r="AE94" s="52"/>
      <c r="AF94" s="52"/>
      <c r="AG94" s="52"/>
      <c r="AH94" s="300">
        <f>$AH$7</f>
        <v>0.25</v>
      </c>
      <c r="AI94" s="298"/>
      <c r="AJ94" s="55" t="s">
        <v>756</v>
      </c>
      <c r="AK94" s="63"/>
      <c r="AL94" s="110"/>
      <c r="AM94" s="111"/>
      <c r="AN94" s="111"/>
      <c r="AO94" s="111"/>
      <c r="AP94" s="112"/>
      <c r="AQ94" s="58">
        <f>ROUND(ROUND(ROUND((F88+F89*H89+K93*M93)*Z94,0)*(1+AH94),0)*(1+AM82),0)</f>
        <v>2291</v>
      </c>
      <c r="AR94" s="59"/>
    </row>
    <row r="95" spans="1:44" ht="16.5" customHeight="1">
      <c r="A95" s="39">
        <v>11</v>
      </c>
      <c r="B95" s="108" t="s">
        <v>172</v>
      </c>
      <c r="C95" s="41" t="s">
        <v>173</v>
      </c>
      <c r="D95" s="18"/>
      <c r="E95" s="47"/>
      <c r="F95" s="47"/>
      <c r="G95" s="48"/>
      <c r="H95" s="48"/>
      <c r="I95" s="48"/>
      <c r="J95" s="47"/>
      <c r="K95" s="48"/>
      <c r="L95" s="48"/>
      <c r="M95" s="48"/>
      <c r="N95" s="48"/>
      <c r="O95" s="48"/>
      <c r="P95" s="51"/>
      <c r="Q95" s="60"/>
      <c r="R95" s="36"/>
      <c r="S95" s="61"/>
      <c r="T95" s="66"/>
      <c r="U95" s="67"/>
      <c r="V95" s="60"/>
      <c r="W95" s="36"/>
      <c r="X95" s="36"/>
      <c r="Y95" s="36"/>
      <c r="Z95" s="61"/>
      <c r="AA95" s="66"/>
      <c r="AB95" s="67"/>
      <c r="AC95" s="52" t="s">
        <v>1282</v>
      </c>
      <c r="AD95" s="52"/>
      <c r="AE95" s="52"/>
      <c r="AF95" s="52"/>
      <c r="AG95" s="52"/>
      <c r="AH95" s="300">
        <f>$AH$8</f>
        <v>0.5</v>
      </c>
      <c r="AI95" s="298"/>
      <c r="AJ95" s="55" t="s">
        <v>938</v>
      </c>
      <c r="AK95" s="63"/>
      <c r="AL95" s="110"/>
      <c r="AM95" s="111"/>
      <c r="AN95" s="111"/>
      <c r="AO95" s="111"/>
      <c r="AP95" s="112"/>
      <c r="AQ95" s="58">
        <f>ROUND(ROUND(ROUND((F88+F89*H89+K93*M93)*Z94,0)*(1+AH95),0)*(1+AM82),0)</f>
        <v>2749</v>
      </c>
      <c r="AR95" s="59"/>
    </row>
    <row r="96" spans="1:44" ht="16.5" customHeight="1">
      <c r="A96" s="39">
        <v>11</v>
      </c>
      <c r="B96" s="108" t="s">
        <v>174</v>
      </c>
      <c r="C96" s="41" t="s">
        <v>175</v>
      </c>
      <c r="D96" s="18"/>
      <c r="E96" s="47"/>
      <c r="F96" s="47"/>
      <c r="G96" s="48"/>
      <c r="H96" s="48"/>
      <c r="I96" s="48"/>
      <c r="J96" s="42" t="s">
        <v>1393</v>
      </c>
      <c r="K96" s="26"/>
      <c r="L96" s="26"/>
      <c r="M96" s="26"/>
      <c r="N96" s="26"/>
      <c r="O96" s="26"/>
      <c r="P96" s="44"/>
      <c r="Q96" s="26"/>
      <c r="R96" s="26"/>
      <c r="S96" s="43"/>
      <c r="T96" s="78"/>
      <c r="U96" s="79"/>
      <c r="V96" s="42"/>
      <c r="W96" s="26"/>
      <c r="X96" s="26"/>
      <c r="Y96" s="26"/>
      <c r="Z96" s="43"/>
      <c r="AA96" s="78"/>
      <c r="AB96" s="79"/>
      <c r="AC96" s="18"/>
      <c r="AD96" s="18"/>
      <c r="AE96" s="18"/>
      <c r="AF96" s="18"/>
      <c r="AG96" s="18"/>
      <c r="AH96" s="8"/>
      <c r="AI96" s="8"/>
      <c r="AJ96" s="26"/>
      <c r="AK96" s="44"/>
      <c r="AL96" s="47"/>
      <c r="AM96" s="48"/>
      <c r="AN96" s="48"/>
      <c r="AO96" s="48"/>
      <c r="AP96" s="51"/>
      <c r="AQ96" s="58">
        <f>ROUND(ROUND(F88+F89*H89+K99*M99,0)*(1+AM82),0)</f>
        <v>1008</v>
      </c>
      <c r="AR96" s="59"/>
    </row>
    <row r="97" spans="1:44" ht="16.5" customHeight="1">
      <c r="A97" s="39">
        <v>11</v>
      </c>
      <c r="B97" s="108" t="s">
        <v>176</v>
      </c>
      <c r="C97" s="41" t="s">
        <v>177</v>
      </c>
      <c r="D97" s="18"/>
      <c r="E97" s="47"/>
      <c r="F97" s="47"/>
      <c r="G97" s="48"/>
      <c r="H97" s="48"/>
      <c r="I97" s="48"/>
      <c r="J97" s="47"/>
      <c r="K97" s="48"/>
      <c r="L97" s="48"/>
      <c r="M97" s="48"/>
      <c r="N97" s="48"/>
      <c r="O97" s="48"/>
      <c r="P97" s="51"/>
      <c r="Q97" s="48"/>
      <c r="R97" s="48"/>
      <c r="S97" s="50"/>
      <c r="T97" s="49"/>
      <c r="U97" s="80"/>
      <c r="V97" s="47"/>
      <c r="W97" s="48"/>
      <c r="X97" s="48"/>
      <c r="Y97" s="48"/>
      <c r="Z97" s="50"/>
      <c r="AA97" s="49"/>
      <c r="AB97" s="80"/>
      <c r="AC97" s="52" t="s">
        <v>1279</v>
      </c>
      <c r="AD97" s="52"/>
      <c r="AE97" s="52"/>
      <c r="AF97" s="52"/>
      <c r="AG97" s="52"/>
      <c r="AH97" s="300">
        <f>$AH$7</f>
        <v>0.25</v>
      </c>
      <c r="AI97" s="298"/>
      <c r="AJ97" s="55" t="s">
        <v>1280</v>
      </c>
      <c r="AK97" s="63"/>
      <c r="AL97" s="110"/>
      <c r="AM97" s="111"/>
      <c r="AN97" s="111"/>
      <c r="AO97" s="111"/>
      <c r="AP97" s="112"/>
      <c r="AQ97" s="58">
        <f>ROUND(ROUND((F88+F89*H89+K99*M99)*(1+AH97),0)*(1+AM82),0)</f>
        <v>1260</v>
      </c>
      <c r="AR97" s="59"/>
    </row>
    <row r="98" spans="1:44" ht="16.5" customHeight="1">
      <c r="A98" s="39">
        <v>11</v>
      </c>
      <c r="B98" s="108" t="s">
        <v>178</v>
      </c>
      <c r="C98" s="41" t="s">
        <v>179</v>
      </c>
      <c r="D98" s="18"/>
      <c r="E98" s="47"/>
      <c r="F98" s="47"/>
      <c r="G98" s="48"/>
      <c r="H98" s="48"/>
      <c r="I98" s="48"/>
      <c r="J98" s="47"/>
      <c r="K98" s="315"/>
      <c r="L98" s="315"/>
      <c r="M98" s="48"/>
      <c r="N98" s="48"/>
      <c r="O98" s="48"/>
      <c r="P98" s="51"/>
      <c r="Q98" s="48"/>
      <c r="R98" s="48"/>
      <c r="S98" s="50"/>
      <c r="T98" s="49"/>
      <c r="U98" s="80"/>
      <c r="V98" s="60"/>
      <c r="W98" s="36"/>
      <c r="X98" s="36"/>
      <c r="Y98" s="36"/>
      <c r="Z98" s="61"/>
      <c r="AA98" s="66"/>
      <c r="AB98" s="67"/>
      <c r="AC98" s="52" t="s">
        <v>1282</v>
      </c>
      <c r="AD98" s="52"/>
      <c r="AE98" s="52"/>
      <c r="AF98" s="52"/>
      <c r="AG98" s="52"/>
      <c r="AH98" s="300">
        <f>$AH$8</f>
        <v>0.5</v>
      </c>
      <c r="AI98" s="298"/>
      <c r="AJ98" s="55" t="s">
        <v>938</v>
      </c>
      <c r="AK98" s="63"/>
      <c r="AL98" s="110"/>
      <c r="AM98" s="111"/>
      <c r="AN98" s="111"/>
      <c r="AO98" s="111"/>
      <c r="AP98" s="112"/>
      <c r="AQ98" s="58">
        <f>ROUND(ROUND((F88+F89*H89+K99*M99)*(1+AH98),0)*(1+AM82),0)</f>
        <v>1511</v>
      </c>
      <c r="AR98" s="59"/>
    </row>
    <row r="99" spans="1:44" ht="16.5" customHeight="1">
      <c r="A99" s="39">
        <v>11</v>
      </c>
      <c r="B99" s="108" t="s">
        <v>180</v>
      </c>
      <c r="C99" s="41" t="s">
        <v>181</v>
      </c>
      <c r="D99" s="18"/>
      <c r="E99" s="47"/>
      <c r="F99" s="47"/>
      <c r="G99" s="48"/>
      <c r="H99" s="48"/>
      <c r="I99" s="48"/>
      <c r="J99" s="85" t="s">
        <v>896</v>
      </c>
      <c r="K99" s="16">
        <v>3</v>
      </c>
      <c r="L99" s="16" t="s">
        <v>893</v>
      </c>
      <c r="M99" s="299">
        <f>$M$15</f>
        <v>83</v>
      </c>
      <c r="N99" s="299"/>
      <c r="O99" s="48" t="s">
        <v>1278</v>
      </c>
      <c r="P99" s="51"/>
      <c r="Q99" s="48"/>
      <c r="R99" s="48"/>
      <c r="S99" s="50"/>
      <c r="T99" s="49"/>
      <c r="U99" s="80"/>
      <c r="V99" s="47" t="s">
        <v>1284</v>
      </c>
      <c r="W99" s="48"/>
      <c r="X99" s="48"/>
      <c r="Y99" s="48"/>
      <c r="Z99" s="50"/>
      <c r="AA99" s="49"/>
      <c r="AB99" s="80"/>
      <c r="AC99" s="18"/>
      <c r="AD99" s="18"/>
      <c r="AE99" s="18"/>
      <c r="AF99" s="18"/>
      <c r="AG99" s="18"/>
      <c r="AH99" s="8"/>
      <c r="AI99" s="8"/>
      <c r="AJ99" s="26"/>
      <c r="AK99" s="44"/>
      <c r="AL99" s="47"/>
      <c r="AM99" s="48"/>
      <c r="AN99" s="48"/>
      <c r="AO99" s="48"/>
      <c r="AP99" s="51"/>
      <c r="AQ99" s="58">
        <f>ROUND(ROUND((F88+F89*H89+K99*M99)*Z100,0)*(1+AM82),0)</f>
        <v>2015</v>
      </c>
      <c r="AR99" s="59"/>
    </row>
    <row r="100" spans="1:44" ht="16.5" customHeight="1">
      <c r="A100" s="39">
        <v>11</v>
      </c>
      <c r="B100" s="108" t="s">
        <v>182</v>
      </c>
      <c r="C100" s="41" t="s">
        <v>183</v>
      </c>
      <c r="D100" s="18"/>
      <c r="E100" s="47"/>
      <c r="F100" s="47"/>
      <c r="G100" s="48"/>
      <c r="H100" s="48"/>
      <c r="I100" s="48"/>
      <c r="J100" s="47"/>
      <c r="K100" s="48"/>
      <c r="L100" s="48"/>
      <c r="M100" s="70"/>
      <c r="N100" s="70"/>
      <c r="O100" s="48"/>
      <c r="P100" s="51"/>
      <c r="Q100" s="48"/>
      <c r="R100" s="48"/>
      <c r="S100" s="50"/>
      <c r="T100" s="49"/>
      <c r="U100" s="80"/>
      <c r="V100" s="47"/>
      <c r="W100" s="48"/>
      <c r="X100" s="48"/>
      <c r="Y100" s="50" t="s">
        <v>893</v>
      </c>
      <c r="Z100" s="313">
        <f>$Z$10</f>
        <v>2</v>
      </c>
      <c r="AA100" s="299"/>
      <c r="AB100" s="65"/>
      <c r="AC100" s="52" t="s">
        <v>1279</v>
      </c>
      <c r="AD100" s="52"/>
      <c r="AE100" s="52"/>
      <c r="AF100" s="52"/>
      <c r="AG100" s="52"/>
      <c r="AH100" s="300">
        <f>$AH$7</f>
        <v>0.25</v>
      </c>
      <c r="AI100" s="298"/>
      <c r="AJ100" s="55" t="s">
        <v>756</v>
      </c>
      <c r="AK100" s="63"/>
      <c r="AL100" s="110"/>
      <c r="AM100" s="111"/>
      <c r="AN100" s="111"/>
      <c r="AO100" s="111"/>
      <c r="AP100" s="112"/>
      <c r="AQ100" s="58">
        <f>ROUND(ROUND(ROUND((F88+F89*H89+K99*M99)*Z100,0)*(1+AH100),0)*(1+AM82),0)</f>
        <v>2519</v>
      </c>
      <c r="AR100" s="59"/>
    </row>
    <row r="101" spans="1:44" ht="16.5" customHeight="1">
      <c r="A101" s="39">
        <v>11</v>
      </c>
      <c r="B101" s="108" t="s">
        <v>184</v>
      </c>
      <c r="C101" s="41" t="s">
        <v>185</v>
      </c>
      <c r="D101" s="60"/>
      <c r="E101" s="60"/>
      <c r="F101" s="60"/>
      <c r="G101" s="36"/>
      <c r="H101" s="36"/>
      <c r="I101" s="36"/>
      <c r="J101" s="60"/>
      <c r="K101" s="36"/>
      <c r="L101" s="36"/>
      <c r="M101" s="36"/>
      <c r="N101" s="36"/>
      <c r="O101" s="36"/>
      <c r="P101" s="62"/>
      <c r="Q101" s="36"/>
      <c r="R101" s="36"/>
      <c r="S101" s="61"/>
      <c r="T101" s="66"/>
      <c r="U101" s="67"/>
      <c r="V101" s="60"/>
      <c r="W101" s="36"/>
      <c r="X101" s="36"/>
      <c r="Y101" s="36"/>
      <c r="Z101" s="61"/>
      <c r="AA101" s="66"/>
      <c r="AB101" s="67"/>
      <c r="AC101" s="52" t="s">
        <v>1282</v>
      </c>
      <c r="AD101" s="52"/>
      <c r="AE101" s="52"/>
      <c r="AF101" s="52"/>
      <c r="AG101" s="52"/>
      <c r="AH101" s="300">
        <f>$AH$8</f>
        <v>0.5</v>
      </c>
      <c r="AI101" s="298"/>
      <c r="AJ101" s="55" t="s">
        <v>938</v>
      </c>
      <c r="AK101" s="63"/>
      <c r="AL101" s="116"/>
      <c r="AM101" s="117"/>
      <c r="AN101" s="117"/>
      <c r="AO101" s="117"/>
      <c r="AP101" s="118"/>
      <c r="AQ101" s="58">
        <f>ROUND(ROUND(ROUND((F88+F89*H89+K99*M99)*Z100,0)*(1+AH101),0)*(1+AM82),0)</f>
        <v>3023</v>
      </c>
      <c r="AR101" s="120"/>
    </row>
    <row r="102" spans="1:44" ht="16.5" customHeight="1">
      <c r="A102" s="91">
        <v>11</v>
      </c>
      <c r="B102" s="108" t="s">
        <v>186</v>
      </c>
      <c r="C102" s="92" t="s">
        <v>187</v>
      </c>
      <c r="D102" s="324" t="s">
        <v>1274</v>
      </c>
      <c r="E102" s="322" t="s">
        <v>1338</v>
      </c>
      <c r="F102" s="47" t="s">
        <v>945</v>
      </c>
      <c r="G102" s="48"/>
      <c r="H102" s="48"/>
      <c r="I102" s="48"/>
      <c r="J102" s="48"/>
      <c r="K102" s="48"/>
      <c r="L102" s="48"/>
      <c r="M102" s="48"/>
      <c r="N102" s="48"/>
      <c r="O102" s="48"/>
      <c r="P102" s="51"/>
      <c r="Q102" s="48"/>
      <c r="R102" s="48"/>
      <c r="S102" s="50"/>
      <c r="T102" s="49"/>
      <c r="U102" s="80"/>
      <c r="V102" s="47"/>
      <c r="W102" s="48"/>
      <c r="X102" s="48"/>
      <c r="Y102" s="48"/>
      <c r="Z102" s="50"/>
      <c r="AA102" s="49"/>
      <c r="AB102" s="80"/>
      <c r="AC102" s="18"/>
      <c r="AD102" s="18"/>
      <c r="AE102" s="18"/>
      <c r="AF102" s="18"/>
      <c r="AG102" s="18"/>
      <c r="AH102" s="8"/>
      <c r="AI102" s="8"/>
      <c r="AJ102" s="48"/>
      <c r="AK102" s="51"/>
      <c r="AL102" s="344" t="s">
        <v>2014</v>
      </c>
      <c r="AM102" s="321"/>
      <c r="AN102" s="321"/>
      <c r="AO102" s="321"/>
      <c r="AP102" s="345"/>
      <c r="AQ102" s="93">
        <f>ROUND(ROUND(K103+K104*M104,0)*(1+AM106),0)</f>
        <v>825</v>
      </c>
      <c r="AR102" s="82" t="s">
        <v>1340</v>
      </c>
    </row>
    <row r="103" spans="1:44" ht="16.5" customHeight="1">
      <c r="A103" s="39">
        <v>11</v>
      </c>
      <c r="B103" s="108" t="s">
        <v>188</v>
      </c>
      <c r="C103" s="41" t="s">
        <v>189</v>
      </c>
      <c r="D103" s="324"/>
      <c r="E103" s="322"/>
      <c r="F103" s="47" t="s">
        <v>1401</v>
      </c>
      <c r="G103" s="48"/>
      <c r="H103" s="48"/>
      <c r="I103" s="48"/>
      <c r="J103" s="48"/>
      <c r="K103" s="299">
        <f>K55</f>
        <v>584</v>
      </c>
      <c r="L103" s="299"/>
      <c r="M103" s="48" t="s">
        <v>894</v>
      </c>
      <c r="N103" s="48"/>
      <c r="O103" s="48"/>
      <c r="P103" s="51"/>
      <c r="Q103" s="48"/>
      <c r="R103" s="48"/>
      <c r="S103" s="50"/>
      <c r="T103" s="49"/>
      <c r="U103" s="80"/>
      <c r="V103" s="47"/>
      <c r="W103" s="48"/>
      <c r="X103" s="48"/>
      <c r="Y103" s="48"/>
      <c r="Z103" s="50"/>
      <c r="AA103" s="49"/>
      <c r="AB103" s="80"/>
      <c r="AC103" s="52" t="s">
        <v>1279</v>
      </c>
      <c r="AD103" s="52"/>
      <c r="AE103" s="52"/>
      <c r="AF103" s="52"/>
      <c r="AG103" s="52"/>
      <c r="AH103" s="300">
        <f>$AH$7</f>
        <v>0.25</v>
      </c>
      <c r="AI103" s="298"/>
      <c r="AJ103" s="55" t="s">
        <v>1280</v>
      </c>
      <c r="AK103" s="63"/>
      <c r="AL103" s="320"/>
      <c r="AM103" s="337"/>
      <c r="AN103" s="337"/>
      <c r="AO103" s="337"/>
      <c r="AP103" s="345"/>
      <c r="AQ103" s="58">
        <f>ROUND(ROUND((K103+K104*M104)*(1+AH103),0)*(1+AM106),0)</f>
        <v>1032</v>
      </c>
      <c r="AR103" s="59"/>
    </row>
    <row r="104" spans="1:44" ht="16.5" customHeight="1">
      <c r="A104" s="39">
        <v>11</v>
      </c>
      <c r="B104" s="108" t="s">
        <v>190</v>
      </c>
      <c r="C104" s="41" t="s">
        <v>191</v>
      </c>
      <c r="D104" s="324"/>
      <c r="E104" s="322"/>
      <c r="F104" s="47"/>
      <c r="G104" s="48"/>
      <c r="H104" s="48"/>
      <c r="I104" s="48"/>
      <c r="J104" s="48"/>
      <c r="K104" s="16">
        <v>2</v>
      </c>
      <c r="L104" s="49" t="s">
        <v>895</v>
      </c>
      <c r="M104" s="299">
        <f>$M$80</f>
        <v>83</v>
      </c>
      <c r="N104" s="299"/>
      <c r="O104" s="48" t="s">
        <v>1278</v>
      </c>
      <c r="P104" s="51"/>
      <c r="Q104" s="48"/>
      <c r="R104" s="48"/>
      <c r="S104" s="50"/>
      <c r="T104" s="49"/>
      <c r="U104" s="80"/>
      <c r="V104" s="60"/>
      <c r="W104" s="36"/>
      <c r="X104" s="36"/>
      <c r="Y104" s="36"/>
      <c r="Z104" s="61"/>
      <c r="AA104" s="66"/>
      <c r="AB104" s="67"/>
      <c r="AC104" s="52" t="s">
        <v>1282</v>
      </c>
      <c r="AD104" s="52"/>
      <c r="AE104" s="52"/>
      <c r="AF104" s="52"/>
      <c r="AG104" s="52"/>
      <c r="AH104" s="300">
        <f>$AH$8</f>
        <v>0.5</v>
      </c>
      <c r="AI104" s="298"/>
      <c r="AJ104" s="55" t="s">
        <v>938</v>
      </c>
      <c r="AK104" s="63"/>
      <c r="AL104" s="110"/>
      <c r="AM104" s="111"/>
      <c r="AN104" s="111"/>
      <c r="AO104" s="111"/>
      <c r="AP104" s="112"/>
      <c r="AQ104" s="58">
        <f>ROUND(ROUND((K103+K104*M104)*(1+AH104),0)*(1+AM106),0)</f>
        <v>1238</v>
      </c>
      <c r="AR104" s="59"/>
    </row>
    <row r="105" spans="1:44" ht="16.5" customHeight="1">
      <c r="A105" s="39">
        <v>11</v>
      </c>
      <c r="B105" s="108" t="s">
        <v>192</v>
      </c>
      <c r="C105" s="41" t="s">
        <v>193</v>
      </c>
      <c r="D105" s="324"/>
      <c r="E105" s="322"/>
      <c r="F105" s="47"/>
      <c r="G105" s="48"/>
      <c r="H105" s="48"/>
      <c r="I105" s="48"/>
      <c r="J105" s="48"/>
      <c r="K105" s="48"/>
      <c r="L105" s="48"/>
      <c r="M105" s="48"/>
      <c r="N105" s="48"/>
      <c r="O105" s="48"/>
      <c r="P105" s="51"/>
      <c r="Q105" s="48"/>
      <c r="R105" s="48"/>
      <c r="S105" s="50"/>
      <c r="T105" s="49"/>
      <c r="U105" s="80"/>
      <c r="V105" s="47" t="s">
        <v>1284</v>
      </c>
      <c r="W105" s="48"/>
      <c r="X105" s="48"/>
      <c r="Y105" s="48"/>
      <c r="Z105" s="50"/>
      <c r="AA105" s="49"/>
      <c r="AB105" s="80"/>
      <c r="AC105" s="18"/>
      <c r="AD105" s="18"/>
      <c r="AE105" s="18"/>
      <c r="AF105" s="18"/>
      <c r="AG105" s="18"/>
      <c r="AH105" s="8"/>
      <c r="AI105" s="8"/>
      <c r="AJ105" s="26"/>
      <c r="AK105" s="44"/>
      <c r="AL105" s="47"/>
      <c r="AM105" s="48"/>
      <c r="AN105" s="48"/>
      <c r="AO105" s="48"/>
      <c r="AP105" s="51"/>
      <c r="AQ105" s="58">
        <f>ROUND(ROUND((K103+K104*M104)*Z106,0)*(1+AM106),0)</f>
        <v>1650</v>
      </c>
      <c r="AR105" s="59"/>
    </row>
    <row r="106" spans="1:44" ht="16.5" customHeight="1">
      <c r="A106" s="39">
        <v>11</v>
      </c>
      <c r="B106" s="108" t="s">
        <v>194</v>
      </c>
      <c r="C106" s="41" t="s">
        <v>195</v>
      </c>
      <c r="D106" s="324"/>
      <c r="E106" s="322"/>
      <c r="F106" s="47"/>
      <c r="G106" s="48"/>
      <c r="H106" s="48"/>
      <c r="I106" s="48"/>
      <c r="J106" s="48"/>
      <c r="K106" s="48"/>
      <c r="L106" s="48"/>
      <c r="M106" s="48"/>
      <c r="N106" s="48"/>
      <c r="O106" s="48"/>
      <c r="P106" s="51"/>
      <c r="Q106" s="48"/>
      <c r="R106" s="48"/>
      <c r="S106" s="50"/>
      <c r="T106" s="49"/>
      <c r="U106" s="80"/>
      <c r="V106" s="47"/>
      <c r="W106" s="48"/>
      <c r="X106" s="30"/>
      <c r="Y106" s="50" t="s">
        <v>893</v>
      </c>
      <c r="Z106" s="313">
        <f>$Z$10</f>
        <v>2</v>
      </c>
      <c r="AA106" s="299"/>
      <c r="AB106" s="65"/>
      <c r="AC106" s="52" t="s">
        <v>1279</v>
      </c>
      <c r="AD106" s="52"/>
      <c r="AE106" s="52"/>
      <c r="AF106" s="52"/>
      <c r="AG106" s="52"/>
      <c r="AH106" s="300">
        <f>$AH$7</f>
        <v>0.25</v>
      </c>
      <c r="AI106" s="298"/>
      <c r="AJ106" s="55" t="s">
        <v>756</v>
      </c>
      <c r="AK106" s="63"/>
      <c r="AL106" s="110"/>
      <c r="AM106" s="313">
        <f>$AM$10</f>
        <v>0.1</v>
      </c>
      <c r="AN106" s="313"/>
      <c r="AO106" s="111" t="s">
        <v>756</v>
      </c>
      <c r="AP106" s="112"/>
      <c r="AQ106" s="58">
        <f>ROUND(ROUND(ROUND((K103+K104*M104)*Z106,0)*(1+AH106),0)*(1+AM106),0)</f>
        <v>2063</v>
      </c>
      <c r="AR106" s="59"/>
    </row>
    <row r="107" spans="1:44" ht="16.5" customHeight="1">
      <c r="A107" s="39">
        <v>11</v>
      </c>
      <c r="B107" s="108" t="s">
        <v>196</v>
      </c>
      <c r="C107" s="41" t="s">
        <v>197</v>
      </c>
      <c r="D107" s="324"/>
      <c r="E107" s="322"/>
      <c r="F107" s="47"/>
      <c r="G107" s="48"/>
      <c r="H107" s="48"/>
      <c r="I107" s="48"/>
      <c r="J107" s="48"/>
      <c r="K107" s="48"/>
      <c r="L107" s="48"/>
      <c r="M107" s="48"/>
      <c r="N107" s="48"/>
      <c r="O107" s="48"/>
      <c r="P107" s="51"/>
      <c r="Q107" s="36"/>
      <c r="R107" s="36"/>
      <c r="S107" s="61"/>
      <c r="T107" s="66"/>
      <c r="U107" s="67"/>
      <c r="V107" s="60"/>
      <c r="W107" s="36"/>
      <c r="X107" s="36"/>
      <c r="Y107" s="36"/>
      <c r="Z107" s="61"/>
      <c r="AA107" s="66"/>
      <c r="AB107" s="67"/>
      <c r="AC107" s="52" t="s">
        <v>1282</v>
      </c>
      <c r="AD107" s="52"/>
      <c r="AE107" s="52"/>
      <c r="AF107" s="52"/>
      <c r="AG107" s="52"/>
      <c r="AH107" s="300">
        <f>$AH$8</f>
        <v>0.5</v>
      </c>
      <c r="AI107" s="298"/>
      <c r="AJ107" s="55" t="s">
        <v>938</v>
      </c>
      <c r="AK107" s="63"/>
      <c r="AL107" s="110"/>
      <c r="AM107" s="111"/>
      <c r="AN107" s="111"/>
      <c r="AO107" s="111"/>
      <c r="AP107" s="112"/>
      <c r="AQ107" s="58">
        <f>ROUND(ROUND(ROUND((K103+K104*M104)*Z106,0)*(1+AH107),0)*(1+AM106),0)</f>
        <v>2475</v>
      </c>
      <c r="AR107" s="59"/>
    </row>
    <row r="108" spans="1:44" ht="16.5" customHeight="1">
      <c r="A108" s="39">
        <v>11</v>
      </c>
      <c r="B108" s="108" t="s">
        <v>198</v>
      </c>
      <c r="C108" s="41" t="s">
        <v>199</v>
      </c>
      <c r="D108" s="48"/>
      <c r="E108" s="84"/>
      <c r="F108" s="304" t="s">
        <v>1407</v>
      </c>
      <c r="G108" s="314"/>
      <c r="H108" s="314"/>
      <c r="I108" s="314"/>
      <c r="J108" s="42" t="s">
        <v>1364</v>
      </c>
      <c r="K108" s="26"/>
      <c r="L108" s="26"/>
      <c r="M108" s="26"/>
      <c r="N108" s="26"/>
      <c r="O108" s="26"/>
      <c r="P108" s="44"/>
      <c r="Q108" s="42"/>
      <c r="R108" s="26"/>
      <c r="S108" s="43"/>
      <c r="T108" s="78"/>
      <c r="U108" s="79"/>
      <c r="V108" s="42"/>
      <c r="W108" s="26"/>
      <c r="X108" s="26"/>
      <c r="Y108" s="26"/>
      <c r="Z108" s="43"/>
      <c r="AA108" s="78"/>
      <c r="AB108" s="79"/>
      <c r="AC108" s="18"/>
      <c r="AD108" s="18"/>
      <c r="AE108" s="18"/>
      <c r="AF108" s="18"/>
      <c r="AG108" s="18"/>
      <c r="AH108" s="8"/>
      <c r="AI108" s="8"/>
      <c r="AJ108" s="26"/>
      <c r="AK108" s="44"/>
      <c r="AL108" s="47"/>
      <c r="AM108" s="48"/>
      <c r="AN108" s="48"/>
      <c r="AO108" s="48"/>
      <c r="AP108" s="51"/>
      <c r="AQ108" s="58">
        <f>ROUND(ROUND(F112+F113*H113+K111*M111,0)*(1+AM106),0)</f>
        <v>916</v>
      </c>
      <c r="AR108" s="59"/>
    </row>
    <row r="109" spans="1:44" ht="16.5" customHeight="1">
      <c r="A109" s="39">
        <v>11</v>
      </c>
      <c r="B109" s="108" t="s">
        <v>200</v>
      </c>
      <c r="C109" s="41" t="s">
        <v>201</v>
      </c>
      <c r="D109" s="48"/>
      <c r="E109" s="84"/>
      <c r="F109" s="306"/>
      <c r="G109" s="305"/>
      <c r="H109" s="305"/>
      <c r="I109" s="305"/>
      <c r="J109" s="47" t="s">
        <v>1387</v>
      </c>
      <c r="K109" s="48"/>
      <c r="L109" s="48"/>
      <c r="M109" s="48"/>
      <c r="N109" s="48"/>
      <c r="O109" s="48"/>
      <c r="P109" s="51"/>
      <c r="Q109" s="47"/>
      <c r="R109" s="48"/>
      <c r="S109" s="50"/>
      <c r="T109" s="49"/>
      <c r="U109" s="80"/>
      <c r="V109" s="47"/>
      <c r="W109" s="48"/>
      <c r="X109" s="48"/>
      <c r="Y109" s="48"/>
      <c r="Z109" s="50"/>
      <c r="AA109" s="49"/>
      <c r="AB109" s="80"/>
      <c r="AC109" s="52" t="s">
        <v>1279</v>
      </c>
      <c r="AD109" s="52"/>
      <c r="AE109" s="52"/>
      <c r="AF109" s="52"/>
      <c r="AG109" s="52"/>
      <c r="AH109" s="300">
        <f>$AH$7</f>
        <v>0.25</v>
      </c>
      <c r="AI109" s="298"/>
      <c r="AJ109" s="55" t="s">
        <v>1280</v>
      </c>
      <c r="AK109" s="63"/>
      <c r="AL109" s="110"/>
      <c r="AM109" s="111"/>
      <c r="AN109" s="111"/>
      <c r="AO109" s="111"/>
      <c r="AP109" s="112"/>
      <c r="AQ109" s="58">
        <f>ROUND(ROUND((F112+F113*H113+K111*M111)*(1+AH109),0)*(1+AM106),0)</f>
        <v>1145</v>
      </c>
      <c r="AR109" s="59"/>
    </row>
    <row r="110" spans="1:44" ht="16.5" customHeight="1">
      <c r="A110" s="39">
        <v>11</v>
      </c>
      <c r="B110" s="108" t="s">
        <v>202</v>
      </c>
      <c r="C110" s="41" t="s">
        <v>203</v>
      </c>
      <c r="D110" s="48"/>
      <c r="E110" s="84"/>
      <c r="F110" s="306"/>
      <c r="G110" s="305"/>
      <c r="H110" s="305"/>
      <c r="I110" s="305"/>
      <c r="J110" s="83"/>
      <c r="K110" s="48"/>
      <c r="L110" s="48"/>
      <c r="M110" s="48"/>
      <c r="N110" s="48"/>
      <c r="O110" s="48"/>
      <c r="P110" s="51"/>
      <c r="Q110" s="47"/>
      <c r="R110" s="48"/>
      <c r="S110" s="50"/>
      <c r="T110" s="49"/>
      <c r="U110" s="80"/>
      <c r="V110" s="60"/>
      <c r="W110" s="36"/>
      <c r="X110" s="36"/>
      <c r="Y110" s="36"/>
      <c r="Z110" s="61"/>
      <c r="AA110" s="66"/>
      <c r="AB110" s="67"/>
      <c r="AC110" s="52" t="s">
        <v>1282</v>
      </c>
      <c r="AD110" s="52"/>
      <c r="AE110" s="52"/>
      <c r="AF110" s="52"/>
      <c r="AG110" s="52"/>
      <c r="AH110" s="300">
        <f>$AH$8</f>
        <v>0.5</v>
      </c>
      <c r="AI110" s="298"/>
      <c r="AJ110" s="55" t="s">
        <v>938</v>
      </c>
      <c r="AK110" s="63"/>
      <c r="AL110" s="110"/>
      <c r="AM110" s="111"/>
      <c r="AN110" s="111"/>
      <c r="AO110" s="111"/>
      <c r="AP110" s="112"/>
      <c r="AQ110" s="58">
        <f>ROUND(ROUND((F112+F113*H113+K111*M111)*(1+AH110),0)*(1+AM106),0)</f>
        <v>1375</v>
      </c>
      <c r="AR110" s="59"/>
    </row>
    <row r="111" spans="1:44" ht="16.5" customHeight="1">
      <c r="A111" s="39">
        <v>11</v>
      </c>
      <c r="B111" s="108" t="s">
        <v>204</v>
      </c>
      <c r="C111" s="41" t="s">
        <v>205</v>
      </c>
      <c r="D111" s="48"/>
      <c r="E111" s="84"/>
      <c r="F111" s="307"/>
      <c r="G111" s="308"/>
      <c r="H111" s="308"/>
      <c r="I111" s="308"/>
      <c r="J111" s="85" t="s">
        <v>896</v>
      </c>
      <c r="K111" s="16">
        <v>1</v>
      </c>
      <c r="L111" s="16" t="s">
        <v>893</v>
      </c>
      <c r="M111" s="299">
        <f>$M$15</f>
        <v>83</v>
      </c>
      <c r="N111" s="299"/>
      <c r="O111" s="48" t="s">
        <v>1278</v>
      </c>
      <c r="P111" s="51"/>
      <c r="Q111" s="47"/>
      <c r="R111" s="48"/>
      <c r="S111" s="50"/>
      <c r="T111" s="49"/>
      <c r="U111" s="80"/>
      <c r="V111" s="47" t="s">
        <v>1284</v>
      </c>
      <c r="W111" s="48"/>
      <c r="X111" s="48"/>
      <c r="Y111" s="48"/>
      <c r="Z111" s="50"/>
      <c r="AA111" s="49"/>
      <c r="AB111" s="80"/>
      <c r="AC111" s="18"/>
      <c r="AD111" s="18"/>
      <c r="AE111" s="18"/>
      <c r="AF111" s="18"/>
      <c r="AG111" s="18"/>
      <c r="AH111" s="8"/>
      <c r="AI111" s="8"/>
      <c r="AJ111" s="26"/>
      <c r="AK111" s="44"/>
      <c r="AL111" s="47"/>
      <c r="AM111" s="48"/>
      <c r="AN111" s="48"/>
      <c r="AO111" s="48"/>
      <c r="AP111" s="51"/>
      <c r="AQ111" s="58">
        <f>ROUND(ROUND((F112+F113*H113+K111*M111)*Z112,0)*(1+AM106),0)</f>
        <v>1833</v>
      </c>
      <c r="AR111" s="59"/>
    </row>
    <row r="112" spans="1:44" ht="16.5" customHeight="1">
      <c r="A112" s="39">
        <v>11</v>
      </c>
      <c r="B112" s="108" t="s">
        <v>206</v>
      </c>
      <c r="C112" s="41" t="s">
        <v>207</v>
      </c>
      <c r="D112" s="48"/>
      <c r="E112" s="84"/>
      <c r="F112" s="309">
        <f>K103</f>
        <v>584</v>
      </c>
      <c r="G112" s="310"/>
      <c r="H112" s="16" t="s">
        <v>896</v>
      </c>
      <c r="I112" s="16"/>
      <c r="J112" s="47"/>
      <c r="K112" s="48"/>
      <c r="L112" s="48"/>
      <c r="M112" s="70"/>
      <c r="N112" s="70"/>
      <c r="O112" s="48"/>
      <c r="P112" s="51"/>
      <c r="Q112" s="47"/>
      <c r="R112" s="48"/>
      <c r="S112" s="50"/>
      <c r="T112" s="49"/>
      <c r="U112" s="80"/>
      <c r="V112" s="47"/>
      <c r="W112" s="48"/>
      <c r="X112" s="30"/>
      <c r="Y112" s="50" t="s">
        <v>893</v>
      </c>
      <c r="Z112" s="313">
        <f>$Z$10</f>
        <v>2</v>
      </c>
      <c r="AA112" s="299"/>
      <c r="AB112" s="65"/>
      <c r="AC112" s="52" t="s">
        <v>1279</v>
      </c>
      <c r="AD112" s="52"/>
      <c r="AE112" s="52"/>
      <c r="AF112" s="52"/>
      <c r="AG112" s="52"/>
      <c r="AH112" s="300">
        <f>$AH$7</f>
        <v>0.25</v>
      </c>
      <c r="AI112" s="298"/>
      <c r="AJ112" s="55" t="s">
        <v>756</v>
      </c>
      <c r="AK112" s="63"/>
      <c r="AL112" s="110"/>
      <c r="AM112" s="111"/>
      <c r="AN112" s="111"/>
      <c r="AO112" s="111"/>
      <c r="AP112" s="112"/>
      <c r="AQ112" s="58">
        <f>ROUND(ROUND(ROUND((F112+F113*H113+K111*M111)*Z112,0)*(1+AH112),0)*(1+AM106),0)</f>
        <v>2291</v>
      </c>
      <c r="AR112" s="59"/>
    </row>
    <row r="113" spans="1:44" ht="16.5" customHeight="1">
      <c r="A113" s="39">
        <v>11</v>
      </c>
      <c r="B113" s="108" t="s">
        <v>208</v>
      </c>
      <c r="C113" s="41" t="s">
        <v>209</v>
      </c>
      <c r="D113" s="48"/>
      <c r="E113" s="84"/>
      <c r="F113" s="90">
        <f>K104</f>
        <v>2</v>
      </c>
      <c r="G113" s="49" t="s">
        <v>893</v>
      </c>
      <c r="H113" s="299">
        <f>M104</f>
        <v>83</v>
      </c>
      <c r="I113" s="299"/>
      <c r="J113" s="47"/>
      <c r="K113" s="48"/>
      <c r="L113" s="48"/>
      <c r="M113" s="48"/>
      <c r="N113" s="48"/>
      <c r="O113" s="48"/>
      <c r="P113" s="51"/>
      <c r="Q113" s="60"/>
      <c r="R113" s="36"/>
      <c r="S113" s="61"/>
      <c r="T113" s="66"/>
      <c r="U113" s="67"/>
      <c r="V113" s="60"/>
      <c r="W113" s="36"/>
      <c r="X113" s="36"/>
      <c r="Y113" s="36"/>
      <c r="Z113" s="61"/>
      <c r="AA113" s="66"/>
      <c r="AB113" s="67"/>
      <c r="AC113" s="52" t="s">
        <v>1282</v>
      </c>
      <c r="AD113" s="52"/>
      <c r="AE113" s="52"/>
      <c r="AF113" s="52"/>
      <c r="AG113" s="52"/>
      <c r="AH113" s="300">
        <f>$AH$8</f>
        <v>0.5</v>
      </c>
      <c r="AI113" s="298"/>
      <c r="AJ113" s="55" t="s">
        <v>938</v>
      </c>
      <c r="AK113" s="63"/>
      <c r="AL113" s="110"/>
      <c r="AM113" s="111"/>
      <c r="AN113" s="111"/>
      <c r="AO113" s="111"/>
      <c r="AP113" s="112"/>
      <c r="AQ113" s="58">
        <f>ROUND(ROUND(ROUND((F112+F113*H113+K111*M111)*Z112,0)*(1+AH113),0)*(1+AM106),0)</f>
        <v>2749</v>
      </c>
      <c r="AR113" s="59"/>
    </row>
    <row r="114" spans="1:44" ht="16.5" customHeight="1">
      <c r="A114" s="39">
        <v>11</v>
      </c>
      <c r="B114" s="108" t="s">
        <v>210</v>
      </c>
      <c r="C114" s="41" t="s">
        <v>211</v>
      </c>
      <c r="D114" s="48"/>
      <c r="E114" s="84"/>
      <c r="F114" s="48"/>
      <c r="G114" s="48"/>
      <c r="H114" s="48"/>
      <c r="I114" s="50" t="s">
        <v>1278</v>
      </c>
      <c r="J114" s="42" t="s">
        <v>1393</v>
      </c>
      <c r="K114" s="26"/>
      <c r="L114" s="26"/>
      <c r="M114" s="26"/>
      <c r="N114" s="26"/>
      <c r="O114" s="26"/>
      <c r="P114" s="44"/>
      <c r="Q114" s="26"/>
      <c r="R114" s="26"/>
      <c r="S114" s="43"/>
      <c r="T114" s="78"/>
      <c r="U114" s="79"/>
      <c r="V114" s="42"/>
      <c r="W114" s="26"/>
      <c r="X114" s="26"/>
      <c r="Y114" s="26"/>
      <c r="Z114" s="43"/>
      <c r="AA114" s="78"/>
      <c r="AB114" s="79"/>
      <c r="AC114" s="18"/>
      <c r="AD114" s="18"/>
      <c r="AE114" s="18"/>
      <c r="AF114" s="18"/>
      <c r="AG114" s="18"/>
      <c r="AH114" s="8"/>
      <c r="AI114" s="8"/>
      <c r="AJ114" s="26"/>
      <c r="AK114" s="44"/>
      <c r="AL114" s="47"/>
      <c r="AM114" s="48"/>
      <c r="AN114" s="48"/>
      <c r="AO114" s="48"/>
      <c r="AP114" s="51"/>
      <c r="AQ114" s="58">
        <f>ROUND(ROUND(F112+F113*H113+K117*M117,0)*(1+AM106),0)</f>
        <v>1008</v>
      </c>
      <c r="AR114" s="59"/>
    </row>
    <row r="115" spans="1:44" ht="16.5" customHeight="1">
      <c r="A115" s="39">
        <v>11</v>
      </c>
      <c r="B115" s="108" t="s">
        <v>212</v>
      </c>
      <c r="C115" s="41" t="s">
        <v>213</v>
      </c>
      <c r="D115" s="48"/>
      <c r="E115" s="84"/>
      <c r="F115" s="48"/>
      <c r="G115" s="48"/>
      <c r="H115" s="48"/>
      <c r="I115" s="48"/>
      <c r="J115" s="47" t="s">
        <v>1415</v>
      </c>
      <c r="K115" s="48"/>
      <c r="L115" s="48"/>
      <c r="M115" s="48"/>
      <c r="N115" s="48"/>
      <c r="O115" s="48"/>
      <c r="P115" s="51"/>
      <c r="Q115" s="48"/>
      <c r="R115" s="48"/>
      <c r="S115" s="50"/>
      <c r="T115" s="49"/>
      <c r="U115" s="80"/>
      <c r="V115" s="47"/>
      <c r="W115" s="48"/>
      <c r="X115" s="48"/>
      <c r="Y115" s="48"/>
      <c r="Z115" s="50"/>
      <c r="AA115" s="49"/>
      <c r="AB115" s="80"/>
      <c r="AC115" s="52" t="s">
        <v>1279</v>
      </c>
      <c r="AD115" s="52"/>
      <c r="AE115" s="52"/>
      <c r="AF115" s="52"/>
      <c r="AG115" s="52"/>
      <c r="AH115" s="300">
        <f>$AH$7</f>
        <v>0.25</v>
      </c>
      <c r="AI115" s="298"/>
      <c r="AJ115" s="55" t="s">
        <v>1280</v>
      </c>
      <c r="AK115" s="63"/>
      <c r="AL115" s="110"/>
      <c r="AM115" s="111"/>
      <c r="AN115" s="111"/>
      <c r="AO115" s="111"/>
      <c r="AP115" s="112"/>
      <c r="AQ115" s="58">
        <f>ROUND(ROUND((F112+F113*H113+K117*M117)*(1+AH115),0)*(1+AM106),0)</f>
        <v>1260</v>
      </c>
      <c r="AR115" s="59"/>
    </row>
    <row r="116" spans="1:44" ht="16.5" customHeight="1">
      <c r="A116" s="39">
        <v>11</v>
      </c>
      <c r="B116" s="108" t="s">
        <v>214</v>
      </c>
      <c r="C116" s="41" t="s">
        <v>215</v>
      </c>
      <c r="D116" s="48"/>
      <c r="E116" s="84"/>
      <c r="F116" s="48"/>
      <c r="G116" s="48"/>
      <c r="H116" s="48"/>
      <c r="I116" s="48"/>
      <c r="J116" s="47"/>
      <c r="K116" s="315"/>
      <c r="L116" s="315"/>
      <c r="M116" s="48"/>
      <c r="N116" s="48"/>
      <c r="O116" s="48"/>
      <c r="P116" s="51"/>
      <c r="Q116" s="48"/>
      <c r="R116" s="48"/>
      <c r="S116" s="50"/>
      <c r="T116" s="49"/>
      <c r="U116" s="80"/>
      <c r="V116" s="60"/>
      <c r="W116" s="36"/>
      <c r="X116" s="36"/>
      <c r="Y116" s="36"/>
      <c r="Z116" s="61"/>
      <c r="AA116" s="66"/>
      <c r="AB116" s="67"/>
      <c r="AC116" s="52" t="s">
        <v>1282</v>
      </c>
      <c r="AD116" s="52"/>
      <c r="AE116" s="52"/>
      <c r="AF116" s="52"/>
      <c r="AG116" s="52"/>
      <c r="AH116" s="300">
        <f>$AH$8</f>
        <v>0.5</v>
      </c>
      <c r="AI116" s="298"/>
      <c r="AJ116" s="55" t="s">
        <v>938</v>
      </c>
      <c r="AK116" s="63"/>
      <c r="AL116" s="110"/>
      <c r="AM116" s="111"/>
      <c r="AN116" s="111"/>
      <c r="AO116" s="111"/>
      <c r="AP116" s="112"/>
      <c r="AQ116" s="58">
        <f>ROUND(ROUND((F112+F113*H113+K117*M117)*(1+AH116),0)*(1+AM106),0)</f>
        <v>1511</v>
      </c>
      <c r="AR116" s="59"/>
    </row>
    <row r="117" spans="1:44" ht="16.5" customHeight="1">
      <c r="A117" s="39">
        <v>11</v>
      </c>
      <c r="B117" s="108" t="s">
        <v>216</v>
      </c>
      <c r="C117" s="41" t="s">
        <v>217</v>
      </c>
      <c r="D117" s="48"/>
      <c r="E117" s="84"/>
      <c r="F117" s="48"/>
      <c r="G117" s="48"/>
      <c r="H117" s="48"/>
      <c r="I117" s="48"/>
      <c r="J117" s="85" t="s">
        <v>896</v>
      </c>
      <c r="K117" s="16">
        <v>2</v>
      </c>
      <c r="L117" s="16" t="s">
        <v>893</v>
      </c>
      <c r="M117" s="299">
        <f>$M$15</f>
        <v>83</v>
      </c>
      <c r="N117" s="299"/>
      <c r="O117" s="48" t="s">
        <v>1278</v>
      </c>
      <c r="P117" s="51"/>
      <c r="Q117" s="48"/>
      <c r="R117" s="48"/>
      <c r="S117" s="50"/>
      <c r="T117" s="49"/>
      <c r="U117" s="80"/>
      <c r="V117" s="47" t="s">
        <v>1284</v>
      </c>
      <c r="W117" s="48"/>
      <c r="X117" s="48"/>
      <c r="Y117" s="48"/>
      <c r="Z117" s="50"/>
      <c r="AA117" s="49"/>
      <c r="AB117" s="80"/>
      <c r="AC117" s="18"/>
      <c r="AD117" s="18"/>
      <c r="AE117" s="18"/>
      <c r="AF117" s="18"/>
      <c r="AG117" s="18"/>
      <c r="AH117" s="8"/>
      <c r="AI117" s="8"/>
      <c r="AJ117" s="26"/>
      <c r="AK117" s="44"/>
      <c r="AL117" s="47"/>
      <c r="AM117" s="48"/>
      <c r="AN117" s="48"/>
      <c r="AO117" s="48"/>
      <c r="AP117" s="51"/>
      <c r="AQ117" s="58">
        <f>ROUND(ROUND((F112+F113*H113+K117*M117)*Z118,0)*(1+AM106),0)</f>
        <v>2015</v>
      </c>
      <c r="AR117" s="59"/>
    </row>
    <row r="118" spans="1:44" ht="16.5" customHeight="1">
      <c r="A118" s="39">
        <v>11</v>
      </c>
      <c r="B118" s="108" t="s">
        <v>218</v>
      </c>
      <c r="C118" s="41" t="s">
        <v>219</v>
      </c>
      <c r="D118" s="48"/>
      <c r="E118" s="84"/>
      <c r="F118" s="48"/>
      <c r="G118" s="48"/>
      <c r="H118" s="48"/>
      <c r="I118" s="48"/>
      <c r="J118" s="47"/>
      <c r="K118" s="48"/>
      <c r="L118" s="48"/>
      <c r="M118" s="70"/>
      <c r="N118" s="70"/>
      <c r="O118" s="48"/>
      <c r="P118" s="51"/>
      <c r="Q118" s="48"/>
      <c r="R118" s="48"/>
      <c r="S118" s="50"/>
      <c r="T118" s="49"/>
      <c r="U118" s="80"/>
      <c r="V118" s="47"/>
      <c r="W118" s="48"/>
      <c r="X118" s="30"/>
      <c r="Y118" s="50" t="s">
        <v>893</v>
      </c>
      <c r="Z118" s="313">
        <f>$Z$10</f>
        <v>2</v>
      </c>
      <c r="AA118" s="299"/>
      <c r="AB118" s="65"/>
      <c r="AC118" s="52" t="s">
        <v>1279</v>
      </c>
      <c r="AD118" s="52"/>
      <c r="AE118" s="52"/>
      <c r="AF118" s="52"/>
      <c r="AG118" s="52"/>
      <c r="AH118" s="300">
        <f>$AH$7</f>
        <v>0.25</v>
      </c>
      <c r="AI118" s="298"/>
      <c r="AJ118" s="55" t="s">
        <v>756</v>
      </c>
      <c r="AK118" s="63"/>
      <c r="AL118" s="110"/>
      <c r="AM118" s="111"/>
      <c r="AN118" s="111"/>
      <c r="AO118" s="111"/>
      <c r="AP118" s="112"/>
      <c r="AQ118" s="58">
        <f>ROUND(ROUND(ROUND((F112+F113*H113+K117*M117)*Z118,0)*(1+AH118),0)*(1+AM106),0)</f>
        <v>2519</v>
      </c>
      <c r="AR118" s="59"/>
    </row>
    <row r="119" spans="1:44" ht="16.5" customHeight="1">
      <c r="A119" s="39">
        <v>11</v>
      </c>
      <c r="B119" s="108" t="s">
        <v>220</v>
      </c>
      <c r="C119" s="41" t="s">
        <v>221</v>
      </c>
      <c r="D119" s="48"/>
      <c r="E119" s="84"/>
      <c r="F119" s="48"/>
      <c r="G119" s="48"/>
      <c r="H119" s="48"/>
      <c r="I119" s="48"/>
      <c r="J119" s="47"/>
      <c r="K119" s="48"/>
      <c r="L119" s="48"/>
      <c r="M119" s="48"/>
      <c r="N119" s="48"/>
      <c r="O119" s="48"/>
      <c r="P119" s="51"/>
      <c r="Q119" s="36"/>
      <c r="R119" s="36"/>
      <c r="S119" s="61"/>
      <c r="T119" s="66"/>
      <c r="U119" s="67"/>
      <c r="V119" s="60"/>
      <c r="W119" s="36"/>
      <c r="X119" s="36"/>
      <c r="Y119" s="36"/>
      <c r="Z119" s="61"/>
      <c r="AA119" s="66"/>
      <c r="AB119" s="67"/>
      <c r="AC119" s="52" t="s">
        <v>1282</v>
      </c>
      <c r="AD119" s="52"/>
      <c r="AE119" s="52"/>
      <c r="AF119" s="52"/>
      <c r="AG119" s="52"/>
      <c r="AH119" s="300">
        <f>$AH$8</f>
        <v>0.5</v>
      </c>
      <c r="AI119" s="298"/>
      <c r="AJ119" s="55" t="s">
        <v>938</v>
      </c>
      <c r="AK119" s="63"/>
      <c r="AL119" s="110"/>
      <c r="AM119" s="111"/>
      <c r="AN119" s="111"/>
      <c r="AO119" s="111"/>
      <c r="AP119" s="112"/>
      <c r="AQ119" s="58">
        <f>ROUND(ROUND(ROUND((F112+F113*H113+K117*M117)*Z118,0)*(1+AH119),0)*(1+AM106),0)</f>
        <v>3023</v>
      </c>
      <c r="AR119" s="59"/>
    </row>
    <row r="120" spans="1:44" ht="16.5" customHeight="1">
      <c r="A120" s="39">
        <v>11</v>
      </c>
      <c r="B120" s="108" t="s">
        <v>222</v>
      </c>
      <c r="C120" s="41" t="s">
        <v>223</v>
      </c>
      <c r="D120" s="48"/>
      <c r="E120" s="84"/>
      <c r="F120" s="48"/>
      <c r="G120" s="48"/>
      <c r="H120" s="48"/>
      <c r="I120" s="48"/>
      <c r="J120" s="42" t="s">
        <v>1421</v>
      </c>
      <c r="K120" s="26"/>
      <c r="L120" s="26"/>
      <c r="M120" s="26"/>
      <c r="N120" s="26"/>
      <c r="O120" s="26"/>
      <c r="P120" s="44"/>
      <c r="Q120" s="48"/>
      <c r="R120" s="48"/>
      <c r="S120" s="50"/>
      <c r="T120" s="49"/>
      <c r="U120" s="80"/>
      <c r="V120" s="42"/>
      <c r="W120" s="26"/>
      <c r="X120" s="26"/>
      <c r="Y120" s="26"/>
      <c r="Z120" s="43"/>
      <c r="AA120" s="78"/>
      <c r="AB120" s="79"/>
      <c r="AC120" s="26"/>
      <c r="AD120" s="26"/>
      <c r="AE120" s="26"/>
      <c r="AF120" s="26"/>
      <c r="AG120" s="26"/>
      <c r="AH120" s="27"/>
      <c r="AI120" s="27"/>
      <c r="AJ120" s="26"/>
      <c r="AK120" s="44"/>
      <c r="AL120" s="47"/>
      <c r="AM120" s="48"/>
      <c r="AN120" s="48"/>
      <c r="AO120" s="48"/>
      <c r="AP120" s="51"/>
      <c r="AQ120" s="58">
        <f>ROUND(ROUND(F112+F113*H113+K123*M123,0)*(1+AM106),0)</f>
        <v>1099</v>
      </c>
      <c r="AR120" s="59"/>
    </row>
    <row r="121" spans="1:44" ht="16.5" customHeight="1">
      <c r="A121" s="39">
        <v>11</v>
      </c>
      <c r="B121" s="108" t="s">
        <v>224</v>
      </c>
      <c r="C121" s="41" t="s">
        <v>225</v>
      </c>
      <c r="D121" s="48"/>
      <c r="E121" s="84"/>
      <c r="F121" s="48"/>
      <c r="G121" s="48"/>
      <c r="H121" s="48"/>
      <c r="I121" s="48"/>
      <c r="J121" s="47"/>
      <c r="K121" s="48"/>
      <c r="L121" s="48"/>
      <c r="M121" s="48"/>
      <c r="N121" s="48"/>
      <c r="O121" s="48"/>
      <c r="P121" s="51"/>
      <c r="Q121" s="48"/>
      <c r="R121" s="48"/>
      <c r="S121" s="50"/>
      <c r="T121" s="49"/>
      <c r="U121" s="80"/>
      <c r="V121" s="47"/>
      <c r="W121" s="48"/>
      <c r="X121" s="48"/>
      <c r="Y121" s="48"/>
      <c r="Z121" s="50"/>
      <c r="AA121" s="49"/>
      <c r="AB121" s="80"/>
      <c r="AC121" s="52" t="s">
        <v>1279</v>
      </c>
      <c r="AD121" s="52"/>
      <c r="AE121" s="52"/>
      <c r="AF121" s="52"/>
      <c r="AG121" s="52"/>
      <c r="AH121" s="300">
        <f>$AH$7</f>
        <v>0.25</v>
      </c>
      <c r="AI121" s="298"/>
      <c r="AJ121" s="55" t="s">
        <v>1280</v>
      </c>
      <c r="AK121" s="63"/>
      <c r="AL121" s="110"/>
      <c r="AM121" s="111"/>
      <c r="AN121" s="111"/>
      <c r="AO121" s="111"/>
      <c r="AP121" s="112"/>
      <c r="AQ121" s="58">
        <f>ROUND(ROUND((F112+F113*H113+K123*M123)*(1+AH121),0)*(1+AM106),0)</f>
        <v>1374</v>
      </c>
      <c r="AR121" s="59"/>
    </row>
    <row r="122" spans="1:44" ht="16.5" customHeight="1">
      <c r="A122" s="39">
        <v>11</v>
      </c>
      <c r="B122" s="108" t="s">
        <v>226</v>
      </c>
      <c r="C122" s="41" t="s">
        <v>227</v>
      </c>
      <c r="D122" s="48"/>
      <c r="E122" s="84"/>
      <c r="F122" s="48"/>
      <c r="G122" s="48"/>
      <c r="H122" s="48"/>
      <c r="I122" s="48"/>
      <c r="J122" s="47"/>
      <c r="K122" s="315"/>
      <c r="L122" s="315"/>
      <c r="M122" s="48"/>
      <c r="N122" s="48"/>
      <c r="O122" s="48"/>
      <c r="P122" s="51"/>
      <c r="Q122" s="48"/>
      <c r="R122" s="48"/>
      <c r="S122" s="50"/>
      <c r="T122" s="49"/>
      <c r="U122" s="80"/>
      <c r="V122" s="60"/>
      <c r="W122" s="36"/>
      <c r="X122" s="36"/>
      <c r="Y122" s="36"/>
      <c r="Z122" s="61"/>
      <c r="AA122" s="66"/>
      <c r="AB122" s="67"/>
      <c r="AC122" s="52" t="s">
        <v>1282</v>
      </c>
      <c r="AD122" s="52"/>
      <c r="AE122" s="52"/>
      <c r="AF122" s="52"/>
      <c r="AG122" s="52"/>
      <c r="AH122" s="300">
        <f>$AH$8</f>
        <v>0.5</v>
      </c>
      <c r="AI122" s="298"/>
      <c r="AJ122" s="55" t="s">
        <v>938</v>
      </c>
      <c r="AK122" s="63"/>
      <c r="AL122" s="110"/>
      <c r="AM122" s="111"/>
      <c r="AN122" s="111"/>
      <c r="AO122" s="111"/>
      <c r="AP122" s="112"/>
      <c r="AQ122" s="58">
        <f>ROUND(ROUND((F112+F113*H113+K123*M123)*(1+AH122),0)*(1+AM106),0)</f>
        <v>1649</v>
      </c>
      <c r="AR122" s="59"/>
    </row>
    <row r="123" spans="1:44" ht="16.5" customHeight="1">
      <c r="A123" s="39">
        <v>11</v>
      </c>
      <c r="B123" s="108" t="s">
        <v>228</v>
      </c>
      <c r="C123" s="41" t="s">
        <v>229</v>
      </c>
      <c r="D123" s="48"/>
      <c r="E123" s="84"/>
      <c r="F123" s="48"/>
      <c r="G123" s="48"/>
      <c r="H123" s="48"/>
      <c r="I123" s="48"/>
      <c r="J123" s="85" t="s">
        <v>896</v>
      </c>
      <c r="K123" s="16">
        <v>3</v>
      </c>
      <c r="L123" s="16" t="s">
        <v>893</v>
      </c>
      <c r="M123" s="299">
        <f>$M$15</f>
        <v>83</v>
      </c>
      <c r="N123" s="299"/>
      <c r="O123" s="48" t="s">
        <v>1278</v>
      </c>
      <c r="P123" s="51"/>
      <c r="Q123" s="48"/>
      <c r="R123" s="48"/>
      <c r="S123" s="50"/>
      <c r="T123" s="49"/>
      <c r="U123" s="80"/>
      <c r="V123" s="47" t="s">
        <v>1284</v>
      </c>
      <c r="W123" s="48"/>
      <c r="X123" s="48"/>
      <c r="Y123" s="48"/>
      <c r="Z123" s="50"/>
      <c r="AA123" s="49"/>
      <c r="AB123" s="80"/>
      <c r="AC123" s="48"/>
      <c r="AD123" s="48"/>
      <c r="AE123" s="48"/>
      <c r="AF123" s="48"/>
      <c r="AG123" s="48"/>
      <c r="AH123" s="8"/>
      <c r="AI123" s="8"/>
      <c r="AJ123" s="26"/>
      <c r="AK123" s="44"/>
      <c r="AL123" s="47"/>
      <c r="AM123" s="48"/>
      <c r="AN123" s="48"/>
      <c r="AO123" s="48"/>
      <c r="AP123" s="51"/>
      <c r="AQ123" s="58">
        <f>ROUND(ROUND((F112+F113*H113+K123*M123)*Z124,0)*(1+AM106),0)</f>
        <v>2198</v>
      </c>
      <c r="AR123" s="59"/>
    </row>
    <row r="124" spans="1:44" ht="16.5" customHeight="1">
      <c r="A124" s="39">
        <v>11</v>
      </c>
      <c r="B124" s="108" t="s">
        <v>230</v>
      </c>
      <c r="C124" s="41" t="s">
        <v>231</v>
      </c>
      <c r="D124" s="48"/>
      <c r="E124" s="84"/>
      <c r="F124" s="48"/>
      <c r="G124" s="48"/>
      <c r="H124" s="48"/>
      <c r="I124" s="48"/>
      <c r="J124" s="47"/>
      <c r="K124" s="48"/>
      <c r="L124" s="48"/>
      <c r="M124" s="70"/>
      <c r="N124" s="70"/>
      <c r="O124" s="48"/>
      <c r="P124" s="51"/>
      <c r="Q124" s="48"/>
      <c r="R124" s="48"/>
      <c r="S124" s="50"/>
      <c r="T124" s="49"/>
      <c r="U124" s="80"/>
      <c r="V124" s="47"/>
      <c r="W124" s="48"/>
      <c r="X124" s="48"/>
      <c r="Y124" s="50" t="s">
        <v>893</v>
      </c>
      <c r="Z124" s="313">
        <f>$Z$10</f>
        <v>2</v>
      </c>
      <c r="AA124" s="299"/>
      <c r="AB124" s="65"/>
      <c r="AC124" s="52" t="s">
        <v>1279</v>
      </c>
      <c r="AD124" s="52"/>
      <c r="AE124" s="52"/>
      <c r="AF124" s="52"/>
      <c r="AG124" s="52"/>
      <c r="AH124" s="300">
        <f>$AH$7</f>
        <v>0.25</v>
      </c>
      <c r="AI124" s="298"/>
      <c r="AJ124" s="55" t="s">
        <v>756</v>
      </c>
      <c r="AK124" s="63"/>
      <c r="AL124" s="110"/>
      <c r="AM124" s="111"/>
      <c r="AN124" s="111"/>
      <c r="AO124" s="111"/>
      <c r="AP124" s="112"/>
      <c r="AQ124" s="58">
        <f>ROUND(ROUND(ROUND((F112+F113*H113+K123*M123)*Z124,0)*(1+AH124),0)*(1+AM106),0)</f>
        <v>2748</v>
      </c>
      <c r="AR124" s="59"/>
    </row>
    <row r="125" spans="1:44" ht="16.5" customHeight="1">
      <c r="A125" s="39">
        <v>11</v>
      </c>
      <c r="B125" s="108" t="s">
        <v>232</v>
      </c>
      <c r="C125" s="41" t="s">
        <v>233</v>
      </c>
      <c r="D125" s="48"/>
      <c r="E125" s="84"/>
      <c r="F125" s="60"/>
      <c r="G125" s="36"/>
      <c r="H125" s="36"/>
      <c r="I125" s="36"/>
      <c r="J125" s="60"/>
      <c r="K125" s="36"/>
      <c r="L125" s="36"/>
      <c r="M125" s="36"/>
      <c r="N125" s="36"/>
      <c r="O125" s="36"/>
      <c r="P125" s="62"/>
      <c r="Q125" s="36"/>
      <c r="R125" s="36"/>
      <c r="S125" s="61"/>
      <c r="T125" s="66"/>
      <c r="U125" s="67"/>
      <c r="V125" s="60"/>
      <c r="W125" s="36"/>
      <c r="X125" s="36"/>
      <c r="Y125" s="36"/>
      <c r="Z125" s="61"/>
      <c r="AA125" s="66"/>
      <c r="AB125" s="67"/>
      <c r="AC125" s="52" t="s">
        <v>1282</v>
      </c>
      <c r="AD125" s="52"/>
      <c r="AE125" s="52"/>
      <c r="AF125" s="52"/>
      <c r="AG125" s="52"/>
      <c r="AH125" s="300">
        <f>$AH$8</f>
        <v>0.5</v>
      </c>
      <c r="AI125" s="298"/>
      <c r="AJ125" s="55" t="s">
        <v>938</v>
      </c>
      <c r="AK125" s="63"/>
      <c r="AL125" s="116"/>
      <c r="AM125" s="117"/>
      <c r="AN125" s="117"/>
      <c r="AO125" s="117"/>
      <c r="AP125" s="118"/>
      <c r="AQ125" s="58">
        <f>ROUND(ROUND(ROUND((F112+F113*H113+K123*M123)*Z124,0)*(1+AH125),0)*(1+AM106),0)</f>
        <v>3297</v>
      </c>
      <c r="AR125" s="59"/>
    </row>
    <row r="126" spans="1:44" ht="16.5" customHeight="1">
      <c r="A126" s="91">
        <v>11</v>
      </c>
      <c r="B126" s="108" t="s">
        <v>234</v>
      </c>
      <c r="C126" s="92" t="s">
        <v>235</v>
      </c>
      <c r="D126" s="324"/>
      <c r="E126" s="322"/>
      <c r="F126" s="47" t="s">
        <v>946</v>
      </c>
      <c r="G126" s="48"/>
      <c r="H126" s="48"/>
      <c r="I126" s="48"/>
      <c r="J126" s="48"/>
      <c r="K126" s="48"/>
      <c r="L126" s="48"/>
      <c r="M126" s="48"/>
      <c r="N126" s="48"/>
      <c r="O126" s="48"/>
      <c r="P126" s="51"/>
      <c r="Q126" s="48"/>
      <c r="R126" s="48"/>
      <c r="S126" s="50"/>
      <c r="T126" s="49"/>
      <c r="U126" s="80"/>
      <c r="V126" s="47"/>
      <c r="W126" s="48"/>
      <c r="X126" s="48"/>
      <c r="Y126" s="48"/>
      <c r="Z126" s="50"/>
      <c r="AA126" s="49"/>
      <c r="AB126" s="80"/>
      <c r="AC126" s="18"/>
      <c r="AD126" s="18"/>
      <c r="AE126" s="18"/>
      <c r="AF126" s="18"/>
      <c r="AG126" s="18"/>
      <c r="AH126" s="8"/>
      <c r="AI126" s="8"/>
      <c r="AJ126" s="48"/>
      <c r="AK126" s="51"/>
      <c r="AL126" s="344" t="s">
        <v>2014</v>
      </c>
      <c r="AM126" s="321"/>
      <c r="AN126" s="321"/>
      <c r="AO126" s="321"/>
      <c r="AP126" s="345"/>
      <c r="AQ126" s="93">
        <f>ROUND(ROUND(K127+K128*M128,0)*(1+AM130),0)</f>
        <v>916</v>
      </c>
      <c r="AR126" s="46"/>
    </row>
    <row r="127" spans="1:44" ht="16.5" customHeight="1">
      <c r="A127" s="39">
        <v>11</v>
      </c>
      <c r="B127" s="108" t="s">
        <v>236</v>
      </c>
      <c r="C127" s="41" t="s">
        <v>237</v>
      </c>
      <c r="D127" s="324"/>
      <c r="E127" s="322"/>
      <c r="F127" s="47" t="s">
        <v>1429</v>
      </c>
      <c r="G127" s="48"/>
      <c r="H127" s="48"/>
      <c r="I127" s="48"/>
      <c r="J127" s="48"/>
      <c r="K127" s="299">
        <f>K55</f>
        <v>584</v>
      </c>
      <c r="L127" s="299"/>
      <c r="M127" s="16" t="s">
        <v>894</v>
      </c>
      <c r="N127" s="16"/>
      <c r="O127" s="48"/>
      <c r="P127" s="51"/>
      <c r="Q127" s="48"/>
      <c r="R127" s="48"/>
      <c r="S127" s="50"/>
      <c r="T127" s="49"/>
      <c r="U127" s="80"/>
      <c r="V127" s="47"/>
      <c r="W127" s="48"/>
      <c r="X127" s="48"/>
      <c r="Y127" s="48"/>
      <c r="Z127" s="50"/>
      <c r="AA127" s="49"/>
      <c r="AB127" s="80"/>
      <c r="AC127" s="52" t="s">
        <v>1279</v>
      </c>
      <c r="AD127" s="52"/>
      <c r="AE127" s="52"/>
      <c r="AF127" s="52"/>
      <c r="AG127" s="52"/>
      <c r="AH127" s="300">
        <f>$AH$7</f>
        <v>0.25</v>
      </c>
      <c r="AI127" s="298"/>
      <c r="AJ127" s="55" t="s">
        <v>1280</v>
      </c>
      <c r="AK127" s="63"/>
      <c r="AL127" s="320"/>
      <c r="AM127" s="321"/>
      <c r="AN127" s="321"/>
      <c r="AO127" s="321"/>
      <c r="AP127" s="345"/>
      <c r="AQ127" s="58">
        <f>ROUND(ROUND((K127+K128*M128)*(1+AH127),0)*(1+AM130),0)</f>
        <v>1145</v>
      </c>
      <c r="AR127" s="59"/>
    </row>
    <row r="128" spans="1:44" ht="16.5" customHeight="1">
      <c r="A128" s="39">
        <v>11</v>
      </c>
      <c r="B128" s="108" t="s">
        <v>238</v>
      </c>
      <c r="C128" s="41" t="s">
        <v>239</v>
      </c>
      <c r="D128" s="324"/>
      <c r="E128" s="322"/>
      <c r="F128" s="47"/>
      <c r="G128" s="48"/>
      <c r="H128" s="48"/>
      <c r="I128" s="48"/>
      <c r="J128" s="48"/>
      <c r="K128" s="16">
        <v>3</v>
      </c>
      <c r="L128" s="49" t="s">
        <v>895</v>
      </c>
      <c r="M128" s="299">
        <f>$M$80</f>
        <v>83</v>
      </c>
      <c r="N128" s="299"/>
      <c r="O128" s="48" t="s">
        <v>1278</v>
      </c>
      <c r="P128" s="51"/>
      <c r="Q128" s="48"/>
      <c r="R128" s="48"/>
      <c r="S128" s="50"/>
      <c r="T128" s="49"/>
      <c r="U128" s="80"/>
      <c r="V128" s="60"/>
      <c r="W128" s="36"/>
      <c r="X128" s="36"/>
      <c r="Y128" s="36"/>
      <c r="Z128" s="61"/>
      <c r="AA128" s="66"/>
      <c r="AB128" s="67"/>
      <c r="AC128" s="52" t="s">
        <v>1282</v>
      </c>
      <c r="AD128" s="52"/>
      <c r="AE128" s="52"/>
      <c r="AF128" s="52"/>
      <c r="AG128" s="52"/>
      <c r="AH128" s="300">
        <f>$AH$8</f>
        <v>0.5</v>
      </c>
      <c r="AI128" s="298"/>
      <c r="AJ128" s="55" t="s">
        <v>938</v>
      </c>
      <c r="AK128" s="63"/>
      <c r="AL128" s="110"/>
      <c r="AM128" s="111"/>
      <c r="AN128" s="111"/>
      <c r="AO128" s="111"/>
      <c r="AP128" s="112"/>
      <c r="AQ128" s="58">
        <f>ROUND(ROUND((K127+K128*M128)*(1+AH128),0)*(1+AM130),0)</f>
        <v>1375</v>
      </c>
      <c r="AR128" s="59"/>
    </row>
    <row r="129" spans="1:44" ht="16.5" customHeight="1">
      <c r="A129" s="39">
        <v>11</v>
      </c>
      <c r="B129" s="108" t="s">
        <v>240</v>
      </c>
      <c r="C129" s="41" t="s">
        <v>241</v>
      </c>
      <c r="D129" s="324"/>
      <c r="E129" s="322"/>
      <c r="F129" s="47"/>
      <c r="G129" s="48"/>
      <c r="H129" s="48"/>
      <c r="I129" s="48"/>
      <c r="J129" s="48"/>
      <c r="K129" s="48"/>
      <c r="L129" s="48"/>
      <c r="M129" s="48"/>
      <c r="N129" s="48"/>
      <c r="O129" s="48"/>
      <c r="P129" s="51"/>
      <c r="Q129" s="48"/>
      <c r="R129" s="48"/>
      <c r="S129" s="50"/>
      <c r="T129" s="49"/>
      <c r="U129" s="80"/>
      <c r="V129" s="47" t="s">
        <v>1284</v>
      </c>
      <c r="W129" s="48"/>
      <c r="X129" s="48"/>
      <c r="Y129" s="48"/>
      <c r="Z129" s="50"/>
      <c r="AA129" s="49"/>
      <c r="AB129" s="80"/>
      <c r="AC129" s="18"/>
      <c r="AD129" s="18"/>
      <c r="AE129" s="18"/>
      <c r="AF129" s="18"/>
      <c r="AG129" s="18"/>
      <c r="AH129" s="8"/>
      <c r="AI129" s="8"/>
      <c r="AJ129" s="26"/>
      <c r="AK129" s="44"/>
      <c r="AL129" s="47"/>
      <c r="AM129" s="48"/>
      <c r="AN129" s="48"/>
      <c r="AO129" s="48"/>
      <c r="AP129" s="51"/>
      <c r="AQ129" s="58">
        <f>ROUND(ROUND((K127+K128*M128)*Z130,0)*(1+AM130),0)</f>
        <v>1833</v>
      </c>
      <c r="AR129" s="59"/>
    </row>
    <row r="130" spans="1:44" ht="16.5" customHeight="1">
      <c r="A130" s="39">
        <v>11</v>
      </c>
      <c r="B130" s="108" t="s">
        <v>242</v>
      </c>
      <c r="C130" s="41" t="s">
        <v>243</v>
      </c>
      <c r="D130" s="324"/>
      <c r="E130" s="322"/>
      <c r="F130" s="47"/>
      <c r="G130" s="48"/>
      <c r="H130" s="48"/>
      <c r="I130" s="48"/>
      <c r="J130" s="48"/>
      <c r="K130" s="48"/>
      <c r="L130" s="48"/>
      <c r="M130" s="48"/>
      <c r="N130" s="48"/>
      <c r="O130" s="48"/>
      <c r="P130" s="51"/>
      <c r="Q130" s="48"/>
      <c r="R130" s="48"/>
      <c r="S130" s="50"/>
      <c r="T130" s="49"/>
      <c r="U130" s="80"/>
      <c r="V130" s="47"/>
      <c r="W130" s="48"/>
      <c r="X130" s="30"/>
      <c r="Y130" s="50" t="s">
        <v>893</v>
      </c>
      <c r="Z130" s="313">
        <f>$Z$10</f>
        <v>2</v>
      </c>
      <c r="AA130" s="299"/>
      <c r="AB130" s="65"/>
      <c r="AC130" s="52" t="s">
        <v>1279</v>
      </c>
      <c r="AD130" s="52"/>
      <c r="AE130" s="52"/>
      <c r="AF130" s="52"/>
      <c r="AG130" s="52"/>
      <c r="AH130" s="300">
        <f>$AH$7</f>
        <v>0.25</v>
      </c>
      <c r="AI130" s="298"/>
      <c r="AJ130" s="55" t="s">
        <v>756</v>
      </c>
      <c r="AK130" s="63"/>
      <c r="AL130" s="110"/>
      <c r="AM130" s="313">
        <f>$AM$10</f>
        <v>0.1</v>
      </c>
      <c r="AN130" s="313"/>
      <c r="AO130" s="111" t="s">
        <v>756</v>
      </c>
      <c r="AP130" s="112"/>
      <c r="AQ130" s="58">
        <f>ROUND(ROUND(ROUND((K127+K128*M128)*Z130,0)*(1+AH130),0)*(1+AM130),0)</f>
        <v>2291</v>
      </c>
      <c r="AR130" s="59"/>
    </row>
    <row r="131" spans="1:44" ht="16.5" customHeight="1">
      <c r="A131" s="39">
        <v>11</v>
      </c>
      <c r="B131" s="108" t="s">
        <v>244</v>
      </c>
      <c r="C131" s="41" t="s">
        <v>245</v>
      </c>
      <c r="D131" s="324"/>
      <c r="E131" s="322"/>
      <c r="F131" s="60"/>
      <c r="G131" s="36"/>
      <c r="H131" s="36"/>
      <c r="I131" s="36"/>
      <c r="J131" s="48"/>
      <c r="K131" s="48"/>
      <c r="L131" s="48"/>
      <c r="M131" s="48"/>
      <c r="N131" s="48"/>
      <c r="O131" s="48"/>
      <c r="P131" s="51"/>
      <c r="Q131" s="36"/>
      <c r="R131" s="36"/>
      <c r="S131" s="61"/>
      <c r="T131" s="66"/>
      <c r="U131" s="67"/>
      <c r="V131" s="60"/>
      <c r="W131" s="36"/>
      <c r="X131" s="36"/>
      <c r="Y131" s="36"/>
      <c r="Z131" s="61"/>
      <c r="AA131" s="66"/>
      <c r="AB131" s="67"/>
      <c r="AC131" s="52" t="s">
        <v>1282</v>
      </c>
      <c r="AD131" s="52"/>
      <c r="AE131" s="52"/>
      <c r="AF131" s="52"/>
      <c r="AG131" s="52"/>
      <c r="AH131" s="300">
        <f>$AH$8</f>
        <v>0.5</v>
      </c>
      <c r="AI131" s="298"/>
      <c r="AJ131" s="55" t="s">
        <v>938</v>
      </c>
      <c r="AK131" s="63"/>
      <c r="AL131" s="110"/>
      <c r="AM131" s="111"/>
      <c r="AN131" s="111"/>
      <c r="AO131" s="111"/>
      <c r="AP131" s="112"/>
      <c r="AQ131" s="58">
        <f>ROUND(ROUND(ROUND((K127+K128*M128)*Z130,0)*(1+AH131),0)*(1+AM130),0)</f>
        <v>2749</v>
      </c>
      <c r="AR131" s="59"/>
    </row>
    <row r="132" spans="1:44" ht="16.5" customHeight="1">
      <c r="A132" s="39">
        <v>11</v>
      </c>
      <c r="B132" s="108" t="s">
        <v>246</v>
      </c>
      <c r="C132" s="41" t="s">
        <v>247</v>
      </c>
      <c r="D132" s="18"/>
      <c r="E132" s="84"/>
      <c r="F132" s="306" t="s">
        <v>1435</v>
      </c>
      <c r="G132" s="305"/>
      <c r="H132" s="305"/>
      <c r="I132" s="305"/>
      <c r="J132" s="42" t="s">
        <v>1393</v>
      </c>
      <c r="K132" s="26"/>
      <c r="L132" s="26"/>
      <c r="M132" s="26"/>
      <c r="N132" s="26"/>
      <c r="O132" s="26"/>
      <c r="P132" s="44"/>
      <c r="Q132" s="48"/>
      <c r="R132" s="48"/>
      <c r="S132" s="50"/>
      <c r="T132" s="49"/>
      <c r="U132" s="80"/>
      <c r="V132" s="42"/>
      <c r="W132" s="26"/>
      <c r="X132" s="26"/>
      <c r="Y132" s="26"/>
      <c r="Z132" s="43"/>
      <c r="AA132" s="78"/>
      <c r="AB132" s="79"/>
      <c r="AC132" s="18"/>
      <c r="AD132" s="18"/>
      <c r="AE132" s="18"/>
      <c r="AF132" s="18"/>
      <c r="AG132" s="18"/>
      <c r="AH132" s="8"/>
      <c r="AI132" s="8"/>
      <c r="AJ132" s="26"/>
      <c r="AK132" s="44"/>
      <c r="AL132" s="47"/>
      <c r="AM132" s="48"/>
      <c r="AN132" s="48"/>
      <c r="AO132" s="48"/>
      <c r="AP132" s="51"/>
      <c r="AQ132" s="58">
        <f>ROUND(ROUND(F136+F137*H137+K135*M135,0)*(1+AM130),0)</f>
        <v>1008</v>
      </c>
      <c r="AR132" s="59"/>
    </row>
    <row r="133" spans="1:44" ht="16.5" customHeight="1">
      <c r="A133" s="39">
        <v>11</v>
      </c>
      <c r="B133" s="108" t="s">
        <v>248</v>
      </c>
      <c r="C133" s="41" t="s">
        <v>249</v>
      </c>
      <c r="D133" s="18"/>
      <c r="E133" s="84"/>
      <c r="F133" s="306"/>
      <c r="G133" s="305"/>
      <c r="H133" s="305"/>
      <c r="I133" s="305"/>
      <c r="J133" s="47" t="s">
        <v>1415</v>
      </c>
      <c r="K133" s="48"/>
      <c r="L133" s="48"/>
      <c r="M133" s="48"/>
      <c r="N133" s="48"/>
      <c r="O133" s="48"/>
      <c r="P133" s="51"/>
      <c r="Q133" s="48"/>
      <c r="R133" s="48"/>
      <c r="S133" s="50"/>
      <c r="T133" s="49"/>
      <c r="U133" s="80"/>
      <c r="V133" s="47"/>
      <c r="W133" s="48"/>
      <c r="X133" s="48"/>
      <c r="Y133" s="48"/>
      <c r="Z133" s="50"/>
      <c r="AA133" s="49"/>
      <c r="AB133" s="80"/>
      <c r="AC133" s="52" t="s">
        <v>1279</v>
      </c>
      <c r="AD133" s="52"/>
      <c r="AE133" s="52"/>
      <c r="AF133" s="52"/>
      <c r="AG133" s="52"/>
      <c r="AH133" s="300">
        <f>$AH$7</f>
        <v>0.25</v>
      </c>
      <c r="AI133" s="298"/>
      <c r="AJ133" s="55" t="s">
        <v>1280</v>
      </c>
      <c r="AK133" s="63"/>
      <c r="AL133" s="110"/>
      <c r="AM133" s="111"/>
      <c r="AN133" s="111"/>
      <c r="AO133" s="111"/>
      <c r="AP133" s="112"/>
      <c r="AQ133" s="58">
        <f>ROUND(ROUND((F136+F137*H137+K135*M135)*(1+AH133),0)*(1+AM130),0)</f>
        <v>1260</v>
      </c>
      <c r="AR133" s="59"/>
    </row>
    <row r="134" spans="1:44" ht="16.5" customHeight="1">
      <c r="A134" s="39">
        <v>11</v>
      </c>
      <c r="B134" s="108" t="s">
        <v>250</v>
      </c>
      <c r="C134" s="41" t="s">
        <v>251</v>
      </c>
      <c r="D134" s="18"/>
      <c r="E134" s="84"/>
      <c r="F134" s="306"/>
      <c r="G134" s="305"/>
      <c r="H134" s="305"/>
      <c r="I134" s="305"/>
      <c r="J134" s="94"/>
      <c r="K134" s="48"/>
      <c r="L134" s="48"/>
      <c r="M134" s="48"/>
      <c r="N134" s="48"/>
      <c r="O134" s="48"/>
      <c r="P134" s="51"/>
      <c r="Q134" s="48"/>
      <c r="R134" s="48"/>
      <c r="S134" s="50"/>
      <c r="T134" s="49"/>
      <c r="U134" s="80"/>
      <c r="V134" s="60"/>
      <c r="W134" s="36"/>
      <c r="X134" s="36"/>
      <c r="Y134" s="36"/>
      <c r="Z134" s="61"/>
      <c r="AA134" s="66"/>
      <c r="AB134" s="67"/>
      <c r="AC134" s="52" t="s">
        <v>1282</v>
      </c>
      <c r="AD134" s="52"/>
      <c r="AE134" s="52"/>
      <c r="AF134" s="52"/>
      <c r="AG134" s="52"/>
      <c r="AH134" s="300">
        <f>$AH$8</f>
        <v>0.5</v>
      </c>
      <c r="AI134" s="298"/>
      <c r="AJ134" s="55" t="s">
        <v>938</v>
      </c>
      <c r="AK134" s="63"/>
      <c r="AL134" s="110"/>
      <c r="AM134" s="111"/>
      <c r="AN134" s="111"/>
      <c r="AO134" s="111"/>
      <c r="AP134" s="112"/>
      <c r="AQ134" s="58">
        <f>ROUND(ROUND((F136+F137*H137+K135*M135)*(1+AH134),0)*(1+AM130),0)</f>
        <v>1511</v>
      </c>
      <c r="AR134" s="59"/>
    </row>
    <row r="135" spans="1:44" ht="16.5" customHeight="1">
      <c r="A135" s="39">
        <v>11</v>
      </c>
      <c r="B135" s="108" t="s">
        <v>252</v>
      </c>
      <c r="C135" s="41" t="s">
        <v>253</v>
      </c>
      <c r="D135" s="18"/>
      <c r="E135" s="84"/>
      <c r="F135" s="307"/>
      <c r="G135" s="308"/>
      <c r="H135" s="308"/>
      <c r="I135" s="308"/>
      <c r="J135" s="85" t="s">
        <v>896</v>
      </c>
      <c r="K135" s="16">
        <v>1</v>
      </c>
      <c r="L135" s="16" t="s">
        <v>893</v>
      </c>
      <c r="M135" s="299">
        <f>$M$15</f>
        <v>83</v>
      </c>
      <c r="N135" s="299"/>
      <c r="O135" s="48" t="s">
        <v>1278</v>
      </c>
      <c r="P135" s="51"/>
      <c r="Q135" s="48"/>
      <c r="R135" s="48"/>
      <c r="S135" s="50"/>
      <c r="T135" s="49"/>
      <c r="U135" s="80"/>
      <c r="V135" s="47" t="s">
        <v>1284</v>
      </c>
      <c r="W135" s="48"/>
      <c r="X135" s="48"/>
      <c r="Y135" s="48"/>
      <c r="Z135" s="50"/>
      <c r="AA135" s="49"/>
      <c r="AB135" s="80"/>
      <c r="AC135" s="18"/>
      <c r="AD135" s="18"/>
      <c r="AE135" s="18"/>
      <c r="AF135" s="18"/>
      <c r="AG135" s="18"/>
      <c r="AH135" s="8"/>
      <c r="AI135" s="8"/>
      <c r="AJ135" s="26"/>
      <c r="AK135" s="44"/>
      <c r="AL135" s="47"/>
      <c r="AM135" s="48"/>
      <c r="AN135" s="48"/>
      <c r="AO135" s="48"/>
      <c r="AP135" s="51"/>
      <c r="AQ135" s="58">
        <f>ROUND(ROUND((F136+F137*H137+K135*M135)*Z136,0)*(1+AM130),0)</f>
        <v>2015</v>
      </c>
      <c r="AR135" s="59"/>
    </row>
    <row r="136" spans="1:44" ht="16.5" customHeight="1">
      <c r="A136" s="39">
        <v>11</v>
      </c>
      <c r="B136" s="108" t="s">
        <v>254</v>
      </c>
      <c r="C136" s="41" t="s">
        <v>255</v>
      </c>
      <c r="D136" s="18"/>
      <c r="E136" s="84"/>
      <c r="F136" s="309">
        <f>K127</f>
        <v>584</v>
      </c>
      <c r="G136" s="310"/>
      <c r="H136" s="16" t="s">
        <v>896</v>
      </c>
      <c r="I136" s="16"/>
      <c r="J136" s="47"/>
      <c r="K136" s="48"/>
      <c r="L136" s="48"/>
      <c r="M136" s="70"/>
      <c r="N136" s="70"/>
      <c r="O136" s="48"/>
      <c r="P136" s="51"/>
      <c r="Q136" s="48"/>
      <c r="R136" s="48"/>
      <c r="S136" s="50"/>
      <c r="T136" s="49"/>
      <c r="U136" s="80"/>
      <c r="V136" s="47"/>
      <c r="W136" s="48"/>
      <c r="X136" s="30"/>
      <c r="Y136" s="50" t="s">
        <v>893</v>
      </c>
      <c r="Z136" s="313">
        <f>$Z$10</f>
        <v>2</v>
      </c>
      <c r="AA136" s="299"/>
      <c r="AB136" s="65"/>
      <c r="AC136" s="52" t="s">
        <v>1279</v>
      </c>
      <c r="AD136" s="52"/>
      <c r="AE136" s="52"/>
      <c r="AF136" s="52"/>
      <c r="AG136" s="52"/>
      <c r="AH136" s="300">
        <f>$AH$7</f>
        <v>0.25</v>
      </c>
      <c r="AI136" s="298"/>
      <c r="AJ136" s="55" t="s">
        <v>756</v>
      </c>
      <c r="AK136" s="63"/>
      <c r="AL136" s="110"/>
      <c r="AM136" s="111"/>
      <c r="AN136" s="111"/>
      <c r="AO136" s="111"/>
      <c r="AP136" s="112"/>
      <c r="AQ136" s="58">
        <f>ROUND(ROUND(ROUND((F136+F137*H137+K135*M135)*Z136,0)*(1+AH136),0)*(1+AM130),0)</f>
        <v>2519</v>
      </c>
      <c r="AR136" s="59"/>
    </row>
    <row r="137" spans="1:44" ht="16.5" customHeight="1">
      <c r="A137" s="39">
        <v>11</v>
      </c>
      <c r="B137" s="108" t="s">
        <v>256</v>
      </c>
      <c r="C137" s="41" t="s">
        <v>257</v>
      </c>
      <c r="D137" s="18"/>
      <c r="E137" s="84"/>
      <c r="F137" s="90">
        <f>K128</f>
        <v>3</v>
      </c>
      <c r="G137" s="49" t="s">
        <v>893</v>
      </c>
      <c r="H137" s="299">
        <f>M128</f>
        <v>83</v>
      </c>
      <c r="I137" s="299"/>
      <c r="J137" s="47"/>
      <c r="K137" s="48"/>
      <c r="L137" s="48"/>
      <c r="M137" s="48"/>
      <c r="N137" s="48"/>
      <c r="O137" s="48"/>
      <c r="P137" s="51"/>
      <c r="Q137" s="36"/>
      <c r="R137" s="36"/>
      <c r="S137" s="61"/>
      <c r="T137" s="66"/>
      <c r="U137" s="67"/>
      <c r="V137" s="60"/>
      <c r="W137" s="36"/>
      <c r="X137" s="36"/>
      <c r="Y137" s="36"/>
      <c r="Z137" s="61"/>
      <c r="AA137" s="66"/>
      <c r="AB137" s="67"/>
      <c r="AC137" s="52" t="s">
        <v>1282</v>
      </c>
      <c r="AD137" s="52"/>
      <c r="AE137" s="52"/>
      <c r="AF137" s="52"/>
      <c r="AG137" s="52"/>
      <c r="AH137" s="300">
        <f>$AH$8</f>
        <v>0.5</v>
      </c>
      <c r="AI137" s="298"/>
      <c r="AJ137" s="55" t="s">
        <v>938</v>
      </c>
      <c r="AK137" s="63"/>
      <c r="AL137" s="110"/>
      <c r="AM137" s="111"/>
      <c r="AN137" s="111"/>
      <c r="AO137" s="111"/>
      <c r="AP137" s="112"/>
      <c r="AQ137" s="58">
        <f>ROUND(ROUND(ROUND((F136+F137*H137+K135*M135)*Z136,0)*(1+AH137),0)*(1+AM130),0)</f>
        <v>3023</v>
      </c>
      <c r="AR137" s="59"/>
    </row>
    <row r="138" spans="1:44" ht="16.5" customHeight="1">
      <c r="A138" s="39">
        <v>11</v>
      </c>
      <c r="B138" s="108" t="s">
        <v>258</v>
      </c>
      <c r="C138" s="41" t="s">
        <v>259</v>
      </c>
      <c r="D138" s="18"/>
      <c r="E138" s="84"/>
      <c r="F138" s="48"/>
      <c r="G138" s="48"/>
      <c r="H138" s="48"/>
      <c r="I138" s="50" t="s">
        <v>1278</v>
      </c>
      <c r="J138" s="42" t="s">
        <v>1421</v>
      </c>
      <c r="K138" s="26"/>
      <c r="L138" s="26"/>
      <c r="M138" s="26"/>
      <c r="N138" s="26"/>
      <c r="O138" s="26"/>
      <c r="P138" s="44"/>
      <c r="Q138" s="26"/>
      <c r="R138" s="26"/>
      <c r="S138" s="43"/>
      <c r="T138" s="78"/>
      <c r="U138" s="79"/>
      <c r="V138" s="42"/>
      <c r="W138" s="26"/>
      <c r="X138" s="26"/>
      <c r="Y138" s="26"/>
      <c r="Z138" s="43"/>
      <c r="AA138" s="78"/>
      <c r="AB138" s="79"/>
      <c r="AC138" s="26"/>
      <c r="AD138" s="26"/>
      <c r="AE138" s="26"/>
      <c r="AF138" s="26"/>
      <c r="AG138" s="26"/>
      <c r="AH138" s="27"/>
      <c r="AI138" s="27"/>
      <c r="AJ138" s="26"/>
      <c r="AK138" s="44"/>
      <c r="AL138" s="47"/>
      <c r="AM138" s="48"/>
      <c r="AN138" s="48"/>
      <c r="AO138" s="48"/>
      <c r="AP138" s="51"/>
      <c r="AQ138" s="58">
        <f>ROUND(ROUND(F136+F137*H137+K141*M141,0)*(1+AM130),0)</f>
        <v>1099</v>
      </c>
      <c r="AR138" s="59"/>
    </row>
    <row r="139" spans="1:44" ht="16.5" customHeight="1">
      <c r="A139" s="39">
        <v>11</v>
      </c>
      <c r="B139" s="108" t="s">
        <v>260</v>
      </c>
      <c r="C139" s="41" t="s">
        <v>261</v>
      </c>
      <c r="D139" s="18"/>
      <c r="E139" s="84"/>
      <c r="F139" s="48"/>
      <c r="G139" s="48"/>
      <c r="H139" s="48"/>
      <c r="I139" s="48"/>
      <c r="J139" s="47" t="s">
        <v>1443</v>
      </c>
      <c r="K139" s="48"/>
      <c r="L139" s="48"/>
      <c r="M139" s="48"/>
      <c r="N139" s="48"/>
      <c r="O139" s="48"/>
      <c r="P139" s="51"/>
      <c r="Q139" s="48"/>
      <c r="R139" s="48"/>
      <c r="S139" s="50"/>
      <c r="T139" s="49"/>
      <c r="U139" s="80"/>
      <c r="V139" s="47"/>
      <c r="W139" s="48"/>
      <c r="X139" s="48"/>
      <c r="Y139" s="48"/>
      <c r="Z139" s="50"/>
      <c r="AA139" s="49"/>
      <c r="AB139" s="80"/>
      <c r="AC139" s="52" t="s">
        <v>1279</v>
      </c>
      <c r="AD139" s="52"/>
      <c r="AE139" s="52"/>
      <c r="AF139" s="52"/>
      <c r="AG139" s="52"/>
      <c r="AH139" s="300">
        <f>$AH$7</f>
        <v>0.25</v>
      </c>
      <c r="AI139" s="298"/>
      <c r="AJ139" s="55" t="s">
        <v>1280</v>
      </c>
      <c r="AK139" s="63"/>
      <c r="AL139" s="110"/>
      <c r="AM139" s="111"/>
      <c r="AN139" s="111"/>
      <c r="AO139" s="111"/>
      <c r="AP139" s="112"/>
      <c r="AQ139" s="58">
        <f>ROUND(ROUND((F136+F137*H137+K141*M141)*(1+AH139),0)*(1+AM130),0)</f>
        <v>1374</v>
      </c>
      <c r="AR139" s="59"/>
    </row>
    <row r="140" spans="1:44" ht="16.5" customHeight="1">
      <c r="A140" s="39">
        <v>11</v>
      </c>
      <c r="B140" s="108" t="s">
        <v>262</v>
      </c>
      <c r="C140" s="41" t="s">
        <v>263</v>
      </c>
      <c r="D140" s="18"/>
      <c r="E140" s="84"/>
      <c r="F140" s="48"/>
      <c r="G140" s="48"/>
      <c r="H140" s="48"/>
      <c r="I140" s="48"/>
      <c r="J140" s="47"/>
      <c r="K140" s="48"/>
      <c r="L140" s="48"/>
      <c r="M140" s="48"/>
      <c r="N140" s="48"/>
      <c r="O140" s="48"/>
      <c r="P140" s="51"/>
      <c r="Q140" s="48"/>
      <c r="R140" s="48"/>
      <c r="S140" s="50"/>
      <c r="T140" s="49"/>
      <c r="U140" s="80"/>
      <c r="V140" s="60"/>
      <c r="W140" s="36"/>
      <c r="X140" s="36"/>
      <c r="Y140" s="36"/>
      <c r="Z140" s="61"/>
      <c r="AA140" s="66"/>
      <c r="AB140" s="67"/>
      <c r="AC140" s="52" t="s">
        <v>1282</v>
      </c>
      <c r="AD140" s="52"/>
      <c r="AE140" s="52"/>
      <c r="AF140" s="52"/>
      <c r="AG140" s="52"/>
      <c r="AH140" s="300">
        <f>$AH$8</f>
        <v>0.5</v>
      </c>
      <c r="AI140" s="298"/>
      <c r="AJ140" s="55" t="s">
        <v>938</v>
      </c>
      <c r="AK140" s="63"/>
      <c r="AL140" s="110"/>
      <c r="AM140" s="111"/>
      <c r="AN140" s="111"/>
      <c r="AO140" s="111"/>
      <c r="AP140" s="112"/>
      <c r="AQ140" s="58">
        <f>ROUND(ROUND((F136+F137*H137+K141*M141)*(1+AH140),0)*(1+AM130),0)</f>
        <v>1649</v>
      </c>
      <c r="AR140" s="59"/>
    </row>
    <row r="141" spans="1:44" ht="16.5" customHeight="1">
      <c r="A141" s="39">
        <v>11</v>
      </c>
      <c r="B141" s="108" t="s">
        <v>264</v>
      </c>
      <c r="C141" s="41" t="s">
        <v>265</v>
      </c>
      <c r="D141" s="18"/>
      <c r="E141" s="84"/>
      <c r="F141" s="48"/>
      <c r="G141" s="48"/>
      <c r="H141" s="48"/>
      <c r="I141" s="48"/>
      <c r="J141" s="85" t="s">
        <v>896</v>
      </c>
      <c r="K141" s="16">
        <v>2</v>
      </c>
      <c r="L141" s="16" t="s">
        <v>893</v>
      </c>
      <c r="M141" s="299">
        <f>$M$15</f>
        <v>83</v>
      </c>
      <c r="N141" s="299"/>
      <c r="O141" s="48" t="s">
        <v>1278</v>
      </c>
      <c r="P141" s="51"/>
      <c r="Q141" s="48"/>
      <c r="R141" s="48"/>
      <c r="S141" s="50"/>
      <c r="T141" s="49"/>
      <c r="U141" s="80"/>
      <c r="V141" s="47" t="s">
        <v>1284</v>
      </c>
      <c r="W141" s="48"/>
      <c r="X141" s="48"/>
      <c r="Y141" s="48"/>
      <c r="Z141" s="50"/>
      <c r="AA141" s="49"/>
      <c r="AB141" s="80"/>
      <c r="AC141" s="48"/>
      <c r="AD141" s="48"/>
      <c r="AE141" s="48"/>
      <c r="AF141" s="48"/>
      <c r="AG141" s="48"/>
      <c r="AH141" s="8"/>
      <c r="AI141" s="8"/>
      <c r="AJ141" s="26"/>
      <c r="AK141" s="44"/>
      <c r="AL141" s="47"/>
      <c r="AM141" s="48"/>
      <c r="AN141" s="48"/>
      <c r="AO141" s="48"/>
      <c r="AP141" s="51"/>
      <c r="AQ141" s="58">
        <f>ROUND(ROUND((F136+F137*H137+K141*M141)*Z142,0)*(1+AM130),0)</f>
        <v>2198</v>
      </c>
      <c r="AR141" s="59"/>
    </row>
    <row r="142" spans="1:44" ht="16.5" customHeight="1">
      <c r="A142" s="39">
        <v>11</v>
      </c>
      <c r="B142" s="108" t="s">
        <v>266</v>
      </c>
      <c r="C142" s="41" t="s">
        <v>267</v>
      </c>
      <c r="D142" s="18"/>
      <c r="E142" s="84"/>
      <c r="F142" s="48"/>
      <c r="G142" s="48"/>
      <c r="H142" s="48"/>
      <c r="I142" s="48"/>
      <c r="J142" s="47"/>
      <c r="K142" s="48"/>
      <c r="L142" s="48"/>
      <c r="M142" s="70"/>
      <c r="N142" s="70"/>
      <c r="O142" s="48"/>
      <c r="P142" s="51"/>
      <c r="Q142" s="48"/>
      <c r="R142" s="48"/>
      <c r="S142" s="50"/>
      <c r="T142" s="49"/>
      <c r="U142" s="80"/>
      <c r="V142" s="47"/>
      <c r="W142" s="48"/>
      <c r="X142" s="30"/>
      <c r="Y142" s="50" t="s">
        <v>893</v>
      </c>
      <c r="Z142" s="313">
        <f>$Z$10</f>
        <v>2</v>
      </c>
      <c r="AA142" s="299"/>
      <c r="AB142" s="65"/>
      <c r="AC142" s="52" t="s">
        <v>1279</v>
      </c>
      <c r="AD142" s="52"/>
      <c r="AE142" s="52"/>
      <c r="AF142" s="52"/>
      <c r="AG142" s="52"/>
      <c r="AH142" s="300">
        <f>$AH$7</f>
        <v>0.25</v>
      </c>
      <c r="AI142" s="298"/>
      <c r="AJ142" s="55" t="s">
        <v>756</v>
      </c>
      <c r="AK142" s="63"/>
      <c r="AL142" s="110"/>
      <c r="AM142" s="111"/>
      <c r="AN142" s="111"/>
      <c r="AO142" s="111"/>
      <c r="AP142" s="112"/>
      <c r="AQ142" s="58">
        <f>ROUND(ROUND(ROUND((F136+F137*H137+K141*M141)*Z142,0)*(1+AH142),0)*(1+AM130),0)</f>
        <v>2748</v>
      </c>
      <c r="AR142" s="59"/>
    </row>
    <row r="143" spans="1:44" ht="16.5" customHeight="1">
      <c r="A143" s="39">
        <v>11</v>
      </c>
      <c r="B143" s="108" t="s">
        <v>268</v>
      </c>
      <c r="C143" s="41" t="s">
        <v>269</v>
      </c>
      <c r="D143" s="18"/>
      <c r="E143" s="84"/>
      <c r="F143" s="48"/>
      <c r="G143" s="48"/>
      <c r="H143" s="48"/>
      <c r="I143" s="48"/>
      <c r="J143" s="47"/>
      <c r="K143" s="48"/>
      <c r="L143" s="48"/>
      <c r="M143" s="48"/>
      <c r="N143" s="48"/>
      <c r="O143" s="48"/>
      <c r="P143" s="51"/>
      <c r="Q143" s="36"/>
      <c r="R143" s="36"/>
      <c r="S143" s="61"/>
      <c r="T143" s="66"/>
      <c r="U143" s="67"/>
      <c r="V143" s="60"/>
      <c r="W143" s="36"/>
      <c r="X143" s="36"/>
      <c r="Y143" s="36"/>
      <c r="Z143" s="61"/>
      <c r="AA143" s="66"/>
      <c r="AB143" s="67"/>
      <c r="AC143" s="52" t="s">
        <v>1282</v>
      </c>
      <c r="AD143" s="52"/>
      <c r="AE143" s="52"/>
      <c r="AF143" s="52"/>
      <c r="AG143" s="52"/>
      <c r="AH143" s="300">
        <f>$AH$8</f>
        <v>0.5</v>
      </c>
      <c r="AI143" s="298"/>
      <c r="AJ143" s="55" t="s">
        <v>938</v>
      </c>
      <c r="AK143" s="63"/>
      <c r="AL143" s="110"/>
      <c r="AM143" s="111"/>
      <c r="AN143" s="111"/>
      <c r="AO143" s="111"/>
      <c r="AP143" s="112"/>
      <c r="AQ143" s="58">
        <f>ROUND(ROUND(ROUND((F136+F137*H137+K141*M141)*Z142,0)*(1+AH143),0)*(1+AM130),0)</f>
        <v>3297</v>
      </c>
      <c r="AR143" s="59"/>
    </row>
    <row r="144" spans="1:44" ht="16.5" customHeight="1">
      <c r="A144" s="39">
        <v>11</v>
      </c>
      <c r="B144" s="108" t="s">
        <v>270</v>
      </c>
      <c r="C144" s="41" t="s">
        <v>271</v>
      </c>
      <c r="D144" s="18"/>
      <c r="E144" s="84"/>
      <c r="F144" s="48"/>
      <c r="G144" s="48"/>
      <c r="H144" s="48"/>
      <c r="I144" s="48"/>
      <c r="J144" s="42" t="s">
        <v>1449</v>
      </c>
      <c r="K144" s="26"/>
      <c r="L144" s="26"/>
      <c r="M144" s="26"/>
      <c r="N144" s="26"/>
      <c r="O144" s="26"/>
      <c r="P144" s="44"/>
      <c r="Q144" s="48"/>
      <c r="R144" s="48"/>
      <c r="S144" s="50"/>
      <c r="T144" s="49"/>
      <c r="U144" s="80"/>
      <c r="V144" s="42"/>
      <c r="W144" s="26"/>
      <c r="X144" s="26"/>
      <c r="Y144" s="26"/>
      <c r="Z144" s="43"/>
      <c r="AA144" s="78"/>
      <c r="AB144" s="79"/>
      <c r="AC144" s="18"/>
      <c r="AD144" s="18"/>
      <c r="AE144" s="18"/>
      <c r="AF144" s="18"/>
      <c r="AG144" s="18"/>
      <c r="AH144" s="8"/>
      <c r="AI144" s="8"/>
      <c r="AJ144" s="26"/>
      <c r="AK144" s="44"/>
      <c r="AL144" s="47"/>
      <c r="AM144" s="48"/>
      <c r="AN144" s="48"/>
      <c r="AO144" s="48"/>
      <c r="AP144" s="51"/>
      <c r="AQ144" s="58">
        <f>ROUND(ROUND(F136+F137*H137+K147*M147,0)*(1+AM130),0)</f>
        <v>1190</v>
      </c>
      <c r="AR144" s="59"/>
    </row>
    <row r="145" spans="1:44" ht="16.5" customHeight="1">
      <c r="A145" s="39">
        <v>11</v>
      </c>
      <c r="B145" s="108" t="s">
        <v>272</v>
      </c>
      <c r="C145" s="41" t="s">
        <v>273</v>
      </c>
      <c r="D145" s="18"/>
      <c r="E145" s="84"/>
      <c r="F145" s="48"/>
      <c r="G145" s="48"/>
      <c r="H145" s="48"/>
      <c r="I145" s="48"/>
      <c r="J145" s="47"/>
      <c r="K145" s="48"/>
      <c r="L145" s="48"/>
      <c r="M145" s="48"/>
      <c r="N145" s="48"/>
      <c r="O145" s="48"/>
      <c r="P145" s="51"/>
      <c r="Q145" s="48"/>
      <c r="R145" s="48"/>
      <c r="S145" s="50"/>
      <c r="T145" s="49"/>
      <c r="U145" s="80"/>
      <c r="V145" s="47"/>
      <c r="W145" s="48"/>
      <c r="X145" s="48"/>
      <c r="Y145" s="48"/>
      <c r="Z145" s="50"/>
      <c r="AA145" s="49"/>
      <c r="AB145" s="80"/>
      <c r="AC145" s="52" t="s">
        <v>1279</v>
      </c>
      <c r="AD145" s="52"/>
      <c r="AE145" s="52"/>
      <c r="AF145" s="52"/>
      <c r="AG145" s="52"/>
      <c r="AH145" s="300">
        <f>$AH$7</f>
        <v>0.25</v>
      </c>
      <c r="AI145" s="298"/>
      <c r="AJ145" s="55" t="s">
        <v>1280</v>
      </c>
      <c r="AK145" s="63"/>
      <c r="AL145" s="110"/>
      <c r="AM145" s="111"/>
      <c r="AN145" s="111"/>
      <c r="AO145" s="111"/>
      <c r="AP145" s="112"/>
      <c r="AQ145" s="58">
        <f>ROUND(ROUND((F136+F137*H137+K147*M147)*(1+AH145),0)*(1+AM130),0)</f>
        <v>1488</v>
      </c>
      <c r="AR145" s="59"/>
    </row>
    <row r="146" spans="1:44" ht="16.5" customHeight="1">
      <c r="A146" s="39">
        <v>11</v>
      </c>
      <c r="B146" s="108" t="s">
        <v>274</v>
      </c>
      <c r="C146" s="41" t="s">
        <v>275</v>
      </c>
      <c r="D146" s="18"/>
      <c r="E146" s="84"/>
      <c r="F146" s="48"/>
      <c r="G146" s="48"/>
      <c r="H146" s="48"/>
      <c r="I146" s="48"/>
      <c r="J146" s="47"/>
      <c r="K146" s="315"/>
      <c r="L146" s="315"/>
      <c r="M146" s="48"/>
      <c r="N146" s="48"/>
      <c r="O146" s="48"/>
      <c r="P146" s="51"/>
      <c r="Q146" s="48"/>
      <c r="R146" s="48"/>
      <c r="S146" s="50"/>
      <c r="T146" s="49"/>
      <c r="U146" s="80"/>
      <c r="V146" s="60"/>
      <c r="W146" s="36"/>
      <c r="X146" s="36"/>
      <c r="Y146" s="36"/>
      <c r="Z146" s="61"/>
      <c r="AA146" s="66"/>
      <c r="AB146" s="67"/>
      <c r="AC146" s="52" t="s">
        <v>1282</v>
      </c>
      <c r="AD146" s="52"/>
      <c r="AE146" s="52"/>
      <c r="AF146" s="52"/>
      <c r="AG146" s="52"/>
      <c r="AH146" s="300">
        <f>$AH$8</f>
        <v>0.5</v>
      </c>
      <c r="AI146" s="298"/>
      <c r="AJ146" s="55" t="s">
        <v>938</v>
      </c>
      <c r="AK146" s="63"/>
      <c r="AL146" s="110"/>
      <c r="AM146" s="111"/>
      <c r="AN146" s="111"/>
      <c r="AO146" s="111"/>
      <c r="AP146" s="112"/>
      <c r="AQ146" s="58">
        <f>ROUND(ROUND((F136+F137*H137+K147*M147)*(1+AH146),0)*(1+AM130),0)</f>
        <v>1785</v>
      </c>
      <c r="AR146" s="59"/>
    </row>
    <row r="147" spans="1:44" ht="16.5" customHeight="1">
      <c r="A147" s="39">
        <v>11</v>
      </c>
      <c r="B147" s="108" t="s">
        <v>276</v>
      </c>
      <c r="C147" s="41" t="s">
        <v>277</v>
      </c>
      <c r="D147" s="18"/>
      <c r="E147" s="84"/>
      <c r="F147" s="48"/>
      <c r="G147" s="48"/>
      <c r="H147" s="48"/>
      <c r="I147" s="48"/>
      <c r="J147" s="85" t="s">
        <v>896</v>
      </c>
      <c r="K147" s="16">
        <v>3</v>
      </c>
      <c r="L147" s="16" t="s">
        <v>893</v>
      </c>
      <c r="M147" s="299">
        <f>$M$15</f>
        <v>83</v>
      </c>
      <c r="N147" s="299"/>
      <c r="O147" s="48" t="s">
        <v>1278</v>
      </c>
      <c r="P147" s="51"/>
      <c r="Q147" s="48"/>
      <c r="R147" s="48"/>
      <c r="S147" s="50"/>
      <c r="T147" s="49"/>
      <c r="U147" s="80"/>
      <c r="V147" s="47" t="s">
        <v>1284</v>
      </c>
      <c r="W147" s="48"/>
      <c r="X147" s="48"/>
      <c r="Y147" s="48"/>
      <c r="Z147" s="50"/>
      <c r="AA147" s="49"/>
      <c r="AB147" s="80"/>
      <c r="AC147" s="18"/>
      <c r="AD147" s="18"/>
      <c r="AE147" s="18"/>
      <c r="AF147" s="18"/>
      <c r="AG147" s="18"/>
      <c r="AH147" s="8"/>
      <c r="AI147" s="8"/>
      <c r="AJ147" s="26"/>
      <c r="AK147" s="44"/>
      <c r="AL147" s="47"/>
      <c r="AM147" s="48"/>
      <c r="AN147" s="48"/>
      <c r="AO147" s="48"/>
      <c r="AP147" s="51"/>
      <c r="AQ147" s="58">
        <f>ROUND(ROUND((F136+F137*H137+K147*M147)*Z148,0)*(1+AM130),0)</f>
        <v>2380</v>
      </c>
      <c r="AR147" s="59"/>
    </row>
    <row r="148" spans="1:44" ht="16.5" customHeight="1">
      <c r="A148" s="39">
        <v>11</v>
      </c>
      <c r="B148" s="108" t="s">
        <v>278</v>
      </c>
      <c r="C148" s="41" t="s">
        <v>279</v>
      </c>
      <c r="D148" s="18"/>
      <c r="E148" s="84"/>
      <c r="F148" s="48"/>
      <c r="G148" s="48"/>
      <c r="H148" s="48"/>
      <c r="I148" s="48"/>
      <c r="J148" s="47"/>
      <c r="K148" s="48"/>
      <c r="L148" s="48"/>
      <c r="M148" s="48"/>
      <c r="N148" s="48"/>
      <c r="O148" s="48"/>
      <c r="P148" s="51"/>
      <c r="Q148" s="48"/>
      <c r="R148" s="48"/>
      <c r="S148" s="50"/>
      <c r="T148" s="49"/>
      <c r="U148" s="80"/>
      <c r="V148" s="47"/>
      <c r="W148" s="48"/>
      <c r="X148" s="48"/>
      <c r="Y148" s="50" t="s">
        <v>893</v>
      </c>
      <c r="Z148" s="313">
        <f>$Z$10</f>
        <v>2</v>
      </c>
      <c r="AA148" s="299"/>
      <c r="AB148" s="65"/>
      <c r="AC148" s="52" t="s">
        <v>1279</v>
      </c>
      <c r="AD148" s="52"/>
      <c r="AE148" s="52"/>
      <c r="AF148" s="52"/>
      <c r="AG148" s="52"/>
      <c r="AH148" s="300">
        <f>$AH$7</f>
        <v>0.25</v>
      </c>
      <c r="AI148" s="298"/>
      <c r="AJ148" s="55" t="s">
        <v>756</v>
      </c>
      <c r="AK148" s="63"/>
      <c r="AL148" s="110"/>
      <c r="AM148" s="111"/>
      <c r="AN148" s="111"/>
      <c r="AO148" s="111"/>
      <c r="AP148" s="112"/>
      <c r="AQ148" s="58">
        <f>ROUND(ROUND(ROUND((F136+F137*H137+K147*M147)*Z148,0)*(1+AH148),0)*(1+AM130),0)</f>
        <v>2976</v>
      </c>
      <c r="AR148" s="59"/>
    </row>
    <row r="149" spans="1:44" ht="16.5" customHeight="1">
      <c r="A149" s="39">
        <v>11</v>
      </c>
      <c r="B149" s="108" t="s">
        <v>280</v>
      </c>
      <c r="C149" s="41" t="s">
        <v>281</v>
      </c>
      <c r="D149" s="60"/>
      <c r="E149" s="100"/>
      <c r="F149" s="60"/>
      <c r="G149" s="36"/>
      <c r="H149" s="36"/>
      <c r="I149" s="62"/>
      <c r="J149" s="60"/>
      <c r="K149" s="95"/>
      <c r="L149" s="96"/>
      <c r="M149" s="96"/>
      <c r="N149" s="96"/>
      <c r="O149" s="96"/>
      <c r="P149" s="97"/>
      <c r="Q149" s="36"/>
      <c r="R149" s="36"/>
      <c r="S149" s="61"/>
      <c r="T149" s="66"/>
      <c r="U149" s="67"/>
      <c r="V149" s="60"/>
      <c r="W149" s="36"/>
      <c r="X149" s="36"/>
      <c r="Y149" s="36"/>
      <c r="Z149" s="61"/>
      <c r="AA149" s="66"/>
      <c r="AB149" s="67"/>
      <c r="AC149" s="52" t="s">
        <v>1282</v>
      </c>
      <c r="AD149" s="52"/>
      <c r="AE149" s="52"/>
      <c r="AF149" s="52"/>
      <c r="AG149" s="52"/>
      <c r="AH149" s="300">
        <f>$AH$8</f>
        <v>0.5</v>
      </c>
      <c r="AI149" s="298"/>
      <c r="AJ149" s="55" t="s">
        <v>938</v>
      </c>
      <c r="AK149" s="63"/>
      <c r="AL149" s="116"/>
      <c r="AM149" s="117"/>
      <c r="AN149" s="117"/>
      <c r="AO149" s="117"/>
      <c r="AP149" s="118"/>
      <c r="AQ149" s="58">
        <f>ROUND(ROUND(ROUND((F136+F137*H137+K147*M147)*Z148,0)*(1+AH149),0)*(1+AM130),0)</f>
        <v>3571</v>
      </c>
      <c r="AR149" s="120"/>
    </row>
    <row r="150" spans="1:44" ht="16.5" customHeight="1">
      <c r="A150" s="91">
        <v>11</v>
      </c>
      <c r="B150" s="108" t="s">
        <v>282</v>
      </c>
      <c r="C150" s="92" t="s">
        <v>283</v>
      </c>
      <c r="D150" s="311" t="s">
        <v>1274</v>
      </c>
      <c r="E150" s="312" t="s">
        <v>1338</v>
      </c>
      <c r="F150" s="47" t="s">
        <v>947</v>
      </c>
      <c r="G150" s="48"/>
      <c r="H150" s="48"/>
      <c r="I150" s="48"/>
      <c r="J150" s="48"/>
      <c r="K150" s="48"/>
      <c r="L150" s="48"/>
      <c r="M150" s="48"/>
      <c r="N150" s="48"/>
      <c r="O150" s="48"/>
      <c r="P150" s="51"/>
      <c r="Q150" s="48"/>
      <c r="R150" s="48"/>
      <c r="S150" s="50"/>
      <c r="T150" s="49"/>
      <c r="U150" s="80"/>
      <c r="V150" s="47"/>
      <c r="W150" s="48"/>
      <c r="X150" s="48"/>
      <c r="Y150" s="48"/>
      <c r="Z150" s="50"/>
      <c r="AA150" s="49"/>
      <c r="AB150" s="80"/>
      <c r="AC150" s="48"/>
      <c r="AD150" s="48"/>
      <c r="AE150" s="48"/>
      <c r="AF150" s="48"/>
      <c r="AG150" s="48"/>
      <c r="AH150" s="16"/>
      <c r="AI150" s="16"/>
      <c r="AJ150" s="48"/>
      <c r="AK150" s="51"/>
      <c r="AL150" s="344" t="s">
        <v>2014</v>
      </c>
      <c r="AM150" s="321"/>
      <c r="AN150" s="321"/>
      <c r="AO150" s="321"/>
      <c r="AP150" s="345"/>
      <c r="AQ150" s="93">
        <f>ROUND(ROUND(K151+K152*M152,0)*(1+AM154),0)</f>
        <v>1008</v>
      </c>
      <c r="AR150" s="46" t="s">
        <v>1340</v>
      </c>
    </row>
    <row r="151" spans="1:44" ht="16.5" customHeight="1">
      <c r="A151" s="39">
        <v>11</v>
      </c>
      <c r="B151" s="108" t="s">
        <v>284</v>
      </c>
      <c r="C151" s="41" t="s">
        <v>285</v>
      </c>
      <c r="D151" s="311"/>
      <c r="E151" s="312"/>
      <c r="F151" s="47" t="s">
        <v>1457</v>
      </c>
      <c r="G151" s="48"/>
      <c r="H151" s="48"/>
      <c r="I151" s="48"/>
      <c r="J151" s="48"/>
      <c r="K151" s="299">
        <f>K55</f>
        <v>584</v>
      </c>
      <c r="L151" s="299"/>
      <c r="M151" s="16" t="s">
        <v>894</v>
      </c>
      <c r="N151" s="16"/>
      <c r="O151" s="48"/>
      <c r="P151" s="51"/>
      <c r="Q151" s="48"/>
      <c r="R151" s="48"/>
      <c r="S151" s="50"/>
      <c r="T151" s="49"/>
      <c r="U151" s="80"/>
      <c r="V151" s="47"/>
      <c r="W151" s="48"/>
      <c r="X151" s="48"/>
      <c r="Y151" s="48"/>
      <c r="Z151" s="50"/>
      <c r="AA151" s="49"/>
      <c r="AB151" s="80"/>
      <c r="AC151" s="52" t="s">
        <v>1279</v>
      </c>
      <c r="AD151" s="52"/>
      <c r="AE151" s="52"/>
      <c r="AF151" s="52"/>
      <c r="AG151" s="52"/>
      <c r="AH151" s="300">
        <f>$AH$7</f>
        <v>0.25</v>
      </c>
      <c r="AI151" s="298"/>
      <c r="AJ151" s="55" t="s">
        <v>1280</v>
      </c>
      <c r="AK151" s="63"/>
      <c r="AL151" s="320"/>
      <c r="AM151" s="337"/>
      <c r="AN151" s="337"/>
      <c r="AO151" s="337"/>
      <c r="AP151" s="345"/>
      <c r="AQ151" s="58">
        <f>ROUND(ROUND((K151+K152*M152)*(1+AH151),0)*(1+AM154),0)</f>
        <v>1260</v>
      </c>
      <c r="AR151" s="59"/>
    </row>
    <row r="152" spans="1:44" ht="16.5" customHeight="1">
      <c r="A152" s="39">
        <v>11</v>
      </c>
      <c r="B152" s="108" t="s">
        <v>286</v>
      </c>
      <c r="C152" s="41" t="s">
        <v>287</v>
      </c>
      <c r="D152" s="311"/>
      <c r="E152" s="312"/>
      <c r="F152" s="47"/>
      <c r="G152" s="48"/>
      <c r="H152" s="48"/>
      <c r="I152" s="48"/>
      <c r="J152" s="48"/>
      <c r="K152" s="16">
        <v>4</v>
      </c>
      <c r="L152" s="49" t="s">
        <v>895</v>
      </c>
      <c r="M152" s="299">
        <f>$M$80</f>
        <v>83</v>
      </c>
      <c r="N152" s="299"/>
      <c r="O152" s="48" t="s">
        <v>1278</v>
      </c>
      <c r="P152" s="51"/>
      <c r="Q152" s="48"/>
      <c r="R152" s="48"/>
      <c r="S152" s="50"/>
      <c r="T152" s="49"/>
      <c r="U152" s="80"/>
      <c r="V152" s="60"/>
      <c r="W152" s="36"/>
      <c r="X152" s="36"/>
      <c r="Y152" s="36"/>
      <c r="Z152" s="61"/>
      <c r="AA152" s="66"/>
      <c r="AB152" s="67"/>
      <c r="AC152" s="52" t="s">
        <v>1282</v>
      </c>
      <c r="AD152" s="52"/>
      <c r="AE152" s="52"/>
      <c r="AF152" s="52"/>
      <c r="AG152" s="52"/>
      <c r="AH152" s="300">
        <f>$AH$8</f>
        <v>0.5</v>
      </c>
      <c r="AI152" s="298"/>
      <c r="AJ152" s="55" t="s">
        <v>938</v>
      </c>
      <c r="AK152" s="63"/>
      <c r="AL152" s="110"/>
      <c r="AM152" s="111"/>
      <c r="AN152" s="111"/>
      <c r="AO152" s="111"/>
      <c r="AP152" s="112"/>
      <c r="AQ152" s="58">
        <f>ROUND(ROUND((K151+K152*M152)*(1+AH152),0)*(1+AM154),0)</f>
        <v>1511</v>
      </c>
      <c r="AR152" s="59"/>
    </row>
    <row r="153" spans="1:44" ht="16.5" customHeight="1">
      <c r="A153" s="39">
        <v>11</v>
      </c>
      <c r="B153" s="108" t="s">
        <v>288</v>
      </c>
      <c r="C153" s="41" t="s">
        <v>289</v>
      </c>
      <c r="D153" s="311"/>
      <c r="E153" s="312"/>
      <c r="F153" s="47"/>
      <c r="G153" s="48"/>
      <c r="H153" s="48"/>
      <c r="I153" s="48"/>
      <c r="J153" s="48"/>
      <c r="K153" s="48"/>
      <c r="L153" s="48"/>
      <c r="M153" s="48"/>
      <c r="N153" s="48"/>
      <c r="O153" s="48"/>
      <c r="P153" s="51"/>
      <c r="Q153" s="48"/>
      <c r="R153" s="48"/>
      <c r="S153" s="50"/>
      <c r="T153" s="49"/>
      <c r="U153" s="80"/>
      <c r="V153" s="47" t="s">
        <v>1284</v>
      </c>
      <c r="W153" s="48"/>
      <c r="X153" s="48"/>
      <c r="Y153" s="48"/>
      <c r="Z153" s="50"/>
      <c r="AA153" s="49"/>
      <c r="AB153" s="80"/>
      <c r="AC153" s="48"/>
      <c r="AD153" s="48"/>
      <c r="AE153" s="48"/>
      <c r="AF153" s="48"/>
      <c r="AG153" s="48"/>
      <c r="AH153" s="8"/>
      <c r="AI153" s="8"/>
      <c r="AJ153" s="26"/>
      <c r="AK153" s="44"/>
      <c r="AL153" s="47"/>
      <c r="AM153" s="48"/>
      <c r="AN153" s="48"/>
      <c r="AO153" s="48"/>
      <c r="AP153" s="51"/>
      <c r="AQ153" s="58">
        <f>ROUND(ROUND((K151+K152*M152)*Z154,0)*(1+AM154),0)</f>
        <v>2015</v>
      </c>
      <c r="AR153" s="59"/>
    </row>
    <row r="154" spans="1:44" ht="16.5" customHeight="1">
      <c r="A154" s="39">
        <v>11</v>
      </c>
      <c r="B154" s="108" t="s">
        <v>290</v>
      </c>
      <c r="C154" s="41" t="s">
        <v>291</v>
      </c>
      <c r="D154" s="311"/>
      <c r="E154" s="312"/>
      <c r="F154" s="47"/>
      <c r="G154" s="48"/>
      <c r="H154" s="48"/>
      <c r="I154" s="48"/>
      <c r="J154" s="48"/>
      <c r="K154" s="48"/>
      <c r="L154" s="48"/>
      <c r="M154" s="48"/>
      <c r="N154" s="48"/>
      <c r="O154" s="48"/>
      <c r="P154" s="51"/>
      <c r="Q154" s="48"/>
      <c r="R154" s="48"/>
      <c r="S154" s="50"/>
      <c r="T154" s="49"/>
      <c r="U154" s="80"/>
      <c r="V154" s="47"/>
      <c r="W154" s="48"/>
      <c r="X154" s="30"/>
      <c r="Y154" s="50" t="s">
        <v>893</v>
      </c>
      <c r="Z154" s="313">
        <f>$Z$10</f>
        <v>2</v>
      </c>
      <c r="AA154" s="299"/>
      <c r="AB154" s="65"/>
      <c r="AC154" s="52" t="s">
        <v>1279</v>
      </c>
      <c r="AD154" s="52"/>
      <c r="AE154" s="52"/>
      <c r="AF154" s="52"/>
      <c r="AG154" s="52"/>
      <c r="AH154" s="300">
        <f>$AH$7</f>
        <v>0.25</v>
      </c>
      <c r="AI154" s="298"/>
      <c r="AJ154" s="55" t="s">
        <v>756</v>
      </c>
      <c r="AK154" s="63"/>
      <c r="AL154" s="110"/>
      <c r="AM154" s="313">
        <f>$AM$10</f>
        <v>0.1</v>
      </c>
      <c r="AN154" s="313"/>
      <c r="AO154" s="111" t="s">
        <v>756</v>
      </c>
      <c r="AP154" s="112"/>
      <c r="AQ154" s="58">
        <f>ROUND(ROUND(ROUND((K151+K152*M152)*Z154,0)*(1+AH154),0)*(1+AM154),0)</f>
        <v>2519</v>
      </c>
      <c r="AR154" s="59"/>
    </row>
    <row r="155" spans="1:44" ht="16.5" customHeight="1">
      <c r="A155" s="39">
        <v>11</v>
      </c>
      <c r="B155" s="108" t="s">
        <v>292</v>
      </c>
      <c r="C155" s="41" t="s">
        <v>293</v>
      </c>
      <c r="D155" s="311"/>
      <c r="E155" s="312"/>
      <c r="F155" s="47"/>
      <c r="G155" s="48"/>
      <c r="H155" s="48"/>
      <c r="I155" s="48"/>
      <c r="J155" s="48"/>
      <c r="K155" s="48"/>
      <c r="L155" s="48"/>
      <c r="M155" s="48"/>
      <c r="N155" s="48"/>
      <c r="O155" s="48"/>
      <c r="P155" s="51"/>
      <c r="Q155" s="60"/>
      <c r="R155" s="36"/>
      <c r="S155" s="61"/>
      <c r="T155" s="66"/>
      <c r="U155" s="67"/>
      <c r="V155" s="60"/>
      <c r="W155" s="36"/>
      <c r="X155" s="36"/>
      <c r="Y155" s="36"/>
      <c r="Z155" s="61"/>
      <c r="AA155" s="66"/>
      <c r="AB155" s="67"/>
      <c r="AC155" s="52" t="s">
        <v>1282</v>
      </c>
      <c r="AD155" s="52"/>
      <c r="AE155" s="52"/>
      <c r="AF155" s="52"/>
      <c r="AG155" s="52"/>
      <c r="AH155" s="300">
        <f>$AH$8</f>
        <v>0.5</v>
      </c>
      <c r="AI155" s="298"/>
      <c r="AJ155" s="55" t="s">
        <v>938</v>
      </c>
      <c r="AK155" s="63"/>
      <c r="AL155" s="110"/>
      <c r="AM155" s="111"/>
      <c r="AN155" s="111"/>
      <c r="AO155" s="111"/>
      <c r="AP155" s="112"/>
      <c r="AQ155" s="58">
        <f>ROUND(ROUND(ROUND((K151+K152*M152)*Z154,0)*(1+AH155),0)*(1+AM154),0)</f>
        <v>3023</v>
      </c>
      <c r="AR155" s="59"/>
    </row>
    <row r="156" spans="1:44" ht="16.5" customHeight="1">
      <c r="A156" s="39">
        <v>11</v>
      </c>
      <c r="B156" s="108" t="s">
        <v>294</v>
      </c>
      <c r="C156" s="41" t="s">
        <v>295</v>
      </c>
      <c r="D156" s="18"/>
      <c r="E156" s="84"/>
      <c r="F156" s="304" t="s">
        <v>1463</v>
      </c>
      <c r="G156" s="314"/>
      <c r="H156" s="314"/>
      <c r="I156" s="314"/>
      <c r="J156" s="42" t="s">
        <v>1421</v>
      </c>
      <c r="K156" s="26"/>
      <c r="L156" s="26"/>
      <c r="M156" s="26"/>
      <c r="N156" s="26"/>
      <c r="O156" s="26"/>
      <c r="P156" s="44"/>
      <c r="Q156" s="26"/>
      <c r="R156" s="26"/>
      <c r="S156" s="43"/>
      <c r="T156" s="78"/>
      <c r="U156" s="79"/>
      <c r="V156" s="42"/>
      <c r="W156" s="26"/>
      <c r="X156" s="26"/>
      <c r="Y156" s="26"/>
      <c r="Z156" s="43"/>
      <c r="AA156" s="78"/>
      <c r="AB156" s="79"/>
      <c r="AC156" s="26"/>
      <c r="AD156" s="26"/>
      <c r="AE156" s="26"/>
      <c r="AF156" s="26"/>
      <c r="AG156" s="26"/>
      <c r="AH156" s="27"/>
      <c r="AI156" s="27"/>
      <c r="AJ156" s="26"/>
      <c r="AK156" s="44"/>
      <c r="AL156" s="47"/>
      <c r="AM156" s="48"/>
      <c r="AN156" s="48"/>
      <c r="AO156" s="48"/>
      <c r="AP156" s="51"/>
      <c r="AQ156" s="58">
        <f>ROUND(ROUND(F160+F161*H161+K159*M159,0)*(1+AM154),0)</f>
        <v>1099</v>
      </c>
      <c r="AR156" s="59"/>
    </row>
    <row r="157" spans="1:44" ht="16.5" customHeight="1">
      <c r="A157" s="39">
        <v>11</v>
      </c>
      <c r="B157" s="108" t="s">
        <v>296</v>
      </c>
      <c r="C157" s="41" t="s">
        <v>297</v>
      </c>
      <c r="D157" s="18"/>
      <c r="E157" s="84"/>
      <c r="F157" s="306"/>
      <c r="G157" s="305"/>
      <c r="H157" s="305"/>
      <c r="I157" s="305"/>
      <c r="J157" s="47" t="s">
        <v>1443</v>
      </c>
      <c r="K157" s="48"/>
      <c r="L157" s="48"/>
      <c r="M157" s="48"/>
      <c r="N157" s="48"/>
      <c r="O157" s="48"/>
      <c r="P157" s="51"/>
      <c r="Q157" s="48"/>
      <c r="R157" s="48"/>
      <c r="S157" s="50"/>
      <c r="T157" s="49"/>
      <c r="U157" s="80"/>
      <c r="V157" s="47"/>
      <c r="W157" s="48"/>
      <c r="X157" s="48"/>
      <c r="Y157" s="48"/>
      <c r="Z157" s="50"/>
      <c r="AA157" s="49"/>
      <c r="AB157" s="80"/>
      <c r="AC157" s="52" t="s">
        <v>1279</v>
      </c>
      <c r="AD157" s="52"/>
      <c r="AE157" s="52"/>
      <c r="AF157" s="52"/>
      <c r="AG157" s="52"/>
      <c r="AH157" s="300">
        <f>$AH$7</f>
        <v>0.25</v>
      </c>
      <c r="AI157" s="298"/>
      <c r="AJ157" s="55" t="s">
        <v>1280</v>
      </c>
      <c r="AK157" s="63"/>
      <c r="AL157" s="110"/>
      <c r="AM157" s="111"/>
      <c r="AN157" s="111"/>
      <c r="AO157" s="111"/>
      <c r="AP157" s="112"/>
      <c r="AQ157" s="58">
        <f>ROUND(ROUND((F160+F161*H161+K159*M159)*(1+AH157),0)*(1+AM154),0)</f>
        <v>1374</v>
      </c>
      <c r="AR157" s="59"/>
    </row>
    <row r="158" spans="1:44" ht="16.5" customHeight="1">
      <c r="A158" s="39">
        <v>11</v>
      </c>
      <c r="B158" s="108" t="s">
        <v>298</v>
      </c>
      <c r="C158" s="41" t="s">
        <v>299</v>
      </c>
      <c r="D158" s="18"/>
      <c r="E158" s="84"/>
      <c r="F158" s="306"/>
      <c r="G158" s="305"/>
      <c r="H158" s="305"/>
      <c r="I158" s="305"/>
      <c r="J158" s="83"/>
      <c r="K158" s="48"/>
      <c r="L158" s="48"/>
      <c r="M158" s="48"/>
      <c r="N158" s="48"/>
      <c r="O158" s="48"/>
      <c r="P158" s="51"/>
      <c r="Q158" s="48"/>
      <c r="R158" s="48"/>
      <c r="S158" s="50"/>
      <c r="T158" s="49"/>
      <c r="U158" s="80"/>
      <c r="V158" s="60"/>
      <c r="W158" s="36"/>
      <c r="X158" s="36"/>
      <c r="Y158" s="36"/>
      <c r="Z158" s="61"/>
      <c r="AA158" s="66"/>
      <c r="AB158" s="67"/>
      <c r="AC158" s="52" t="s">
        <v>1282</v>
      </c>
      <c r="AD158" s="52"/>
      <c r="AE158" s="52"/>
      <c r="AF158" s="52"/>
      <c r="AG158" s="52"/>
      <c r="AH158" s="300">
        <f>$AH$8</f>
        <v>0.5</v>
      </c>
      <c r="AI158" s="298"/>
      <c r="AJ158" s="55" t="s">
        <v>938</v>
      </c>
      <c r="AK158" s="63"/>
      <c r="AL158" s="110"/>
      <c r="AM158" s="111"/>
      <c r="AN158" s="111"/>
      <c r="AO158" s="111"/>
      <c r="AP158" s="112"/>
      <c r="AQ158" s="58">
        <f>ROUND(ROUND((F160+F161*H161+K159*M159)*(1+AH158),0)*(1+AM154),0)</f>
        <v>1649</v>
      </c>
      <c r="AR158" s="59"/>
    </row>
    <row r="159" spans="1:44" ht="16.5" customHeight="1">
      <c r="A159" s="39">
        <v>11</v>
      </c>
      <c r="B159" s="108" t="s">
        <v>300</v>
      </c>
      <c r="C159" s="41" t="s">
        <v>301</v>
      </c>
      <c r="D159" s="18"/>
      <c r="E159" s="84"/>
      <c r="F159" s="307"/>
      <c r="G159" s="308"/>
      <c r="H159" s="308"/>
      <c r="I159" s="308"/>
      <c r="J159" s="85" t="s">
        <v>896</v>
      </c>
      <c r="K159" s="16">
        <v>1</v>
      </c>
      <c r="L159" s="16" t="s">
        <v>893</v>
      </c>
      <c r="M159" s="299">
        <f>$M$15</f>
        <v>83</v>
      </c>
      <c r="N159" s="299"/>
      <c r="O159" s="48" t="s">
        <v>1278</v>
      </c>
      <c r="P159" s="51"/>
      <c r="Q159" s="48"/>
      <c r="R159" s="48"/>
      <c r="S159" s="50"/>
      <c r="T159" s="49"/>
      <c r="U159" s="80"/>
      <c r="V159" s="47" t="s">
        <v>1284</v>
      </c>
      <c r="W159" s="48"/>
      <c r="X159" s="48"/>
      <c r="Y159" s="48"/>
      <c r="Z159" s="50"/>
      <c r="AA159" s="49"/>
      <c r="AB159" s="80"/>
      <c r="AC159" s="48"/>
      <c r="AD159" s="48"/>
      <c r="AE159" s="48"/>
      <c r="AF159" s="48"/>
      <c r="AG159" s="48"/>
      <c r="AH159" s="8"/>
      <c r="AI159" s="8"/>
      <c r="AJ159" s="26"/>
      <c r="AK159" s="44"/>
      <c r="AL159" s="47"/>
      <c r="AM159" s="48"/>
      <c r="AN159" s="48"/>
      <c r="AO159" s="48"/>
      <c r="AP159" s="51"/>
      <c r="AQ159" s="58">
        <f>ROUND(ROUND((F160+F161*H161+K159*M159)*Z160,0)*(1+AM154),0)</f>
        <v>2198</v>
      </c>
      <c r="AR159" s="59"/>
    </row>
    <row r="160" spans="1:44" ht="16.5" customHeight="1">
      <c r="A160" s="39">
        <v>11</v>
      </c>
      <c r="B160" s="108" t="s">
        <v>302</v>
      </c>
      <c r="C160" s="41" t="s">
        <v>303</v>
      </c>
      <c r="D160" s="18"/>
      <c r="E160" s="84"/>
      <c r="F160" s="309">
        <f>K151</f>
        <v>584</v>
      </c>
      <c r="G160" s="310"/>
      <c r="H160" s="16" t="s">
        <v>896</v>
      </c>
      <c r="I160" s="16"/>
      <c r="J160" s="47"/>
      <c r="K160" s="48"/>
      <c r="L160" s="48"/>
      <c r="M160" s="70"/>
      <c r="N160" s="70"/>
      <c r="O160" s="48"/>
      <c r="P160" s="51"/>
      <c r="Q160" s="48"/>
      <c r="R160" s="48"/>
      <c r="S160" s="50"/>
      <c r="T160" s="49"/>
      <c r="U160" s="80"/>
      <c r="V160" s="47"/>
      <c r="W160" s="48"/>
      <c r="X160" s="30"/>
      <c r="Y160" s="50" t="s">
        <v>893</v>
      </c>
      <c r="Z160" s="313">
        <f>$Z$10</f>
        <v>2</v>
      </c>
      <c r="AA160" s="299"/>
      <c r="AB160" s="65"/>
      <c r="AC160" s="52" t="s">
        <v>1279</v>
      </c>
      <c r="AD160" s="52"/>
      <c r="AE160" s="52"/>
      <c r="AF160" s="52"/>
      <c r="AG160" s="52"/>
      <c r="AH160" s="300">
        <f>$AH$7</f>
        <v>0.25</v>
      </c>
      <c r="AI160" s="298"/>
      <c r="AJ160" s="55" t="s">
        <v>756</v>
      </c>
      <c r="AK160" s="63"/>
      <c r="AL160" s="110"/>
      <c r="AM160" s="111"/>
      <c r="AN160" s="111"/>
      <c r="AO160" s="111"/>
      <c r="AP160" s="112"/>
      <c r="AQ160" s="58">
        <f>ROUND(ROUND(ROUND((F160+F161*H161+K159*M159)*Z160,0)*(1+AH160),0)*(1+AM154),0)</f>
        <v>2748</v>
      </c>
      <c r="AR160" s="59"/>
    </row>
    <row r="161" spans="1:44" ht="16.5" customHeight="1">
      <c r="A161" s="39">
        <v>11</v>
      </c>
      <c r="B161" s="108" t="s">
        <v>304</v>
      </c>
      <c r="C161" s="41" t="s">
        <v>305</v>
      </c>
      <c r="D161" s="18"/>
      <c r="E161" s="84"/>
      <c r="F161" s="90">
        <f>K152</f>
        <v>4</v>
      </c>
      <c r="G161" s="49" t="s">
        <v>893</v>
      </c>
      <c r="H161" s="299">
        <f>M152</f>
        <v>83</v>
      </c>
      <c r="I161" s="299"/>
      <c r="J161" s="47"/>
      <c r="K161" s="48"/>
      <c r="L161" s="48"/>
      <c r="M161" s="48"/>
      <c r="N161" s="48"/>
      <c r="O161" s="48"/>
      <c r="P161" s="51"/>
      <c r="Q161" s="36"/>
      <c r="R161" s="36"/>
      <c r="S161" s="61"/>
      <c r="T161" s="66"/>
      <c r="U161" s="67"/>
      <c r="V161" s="60"/>
      <c r="W161" s="36"/>
      <c r="X161" s="36"/>
      <c r="Y161" s="36"/>
      <c r="Z161" s="61"/>
      <c r="AA161" s="66"/>
      <c r="AB161" s="67"/>
      <c r="AC161" s="52" t="s">
        <v>1282</v>
      </c>
      <c r="AD161" s="52"/>
      <c r="AE161" s="52"/>
      <c r="AF161" s="52"/>
      <c r="AG161" s="52"/>
      <c r="AH161" s="300">
        <f>$AH$8</f>
        <v>0.5</v>
      </c>
      <c r="AI161" s="298"/>
      <c r="AJ161" s="55" t="s">
        <v>938</v>
      </c>
      <c r="AK161" s="63"/>
      <c r="AL161" s="110"/>
      <c r="AM161" s="111"/>
      <c r="AN161" s="111"/>
      <c r="AO161" s="111"/>
      <c r="AP161" s="112"/>
      <c r="AQ161" s="58">
        <f>ROUND(ROUND(ROUND((F160+F161*H161+K159*M159)*Z160,0)*(1+AH161),0)*(1+AM154),0)</f>
        <v>3297</v>
      </c>
      <c r="AR161" s="59"/>
    </row>
    <row r="162" spans="1:44" ht="16.5" customHeight="1">
      <c r="A162" s="39">
        <v>11</v>
      </c>
      <c r="B162" s="108" t="s">
        <v>306</v>
      </c>
      <c r="C162" s="41" t="s">
        <v>307</v>
      </c>
      <c r="D162" s="18"/>
      <c r="E162" s="84"/>
      <c r="F162" s="48"/>
      <c r="G162" s="48"/>
      <c r="H162" s="48"/>
      <c r="I162" s="50" t="s">
        <v>1278</v>
      </c>
      <c r="J162" s="42" t="s">
        <v>1449</v>
      </c>
      <c r="K162" s="26"/>
      <c r="L162" s="26"/>
      <c r="M162" s="26"/>
      <c r="N162" s="26"/>
      <c r="O162" s="26"/>
      <c r="P162" s="44"/>
      <c r="Q162" s="48"/>
      <c r="R162" s="48"/>
      <c r="S162" s="50"/>
      <c r="T162" s="49"/>
      <c r="U162" s="80"/>
      <c r="V162" s="42"/>
      <c r="W162" s="26"/>
      <c r="X162" s="26"/>
      <c r="Y162" s="26"/>
      <c r="Z162" s="43"/>
      <c r="AA162" s="78"/>
      <c r="AB162" s="79"/>
      <c r="AC162" s="18"/>
      <c r="AD162" s="18"/>
      <c r="AE162" s="18"/>
      <c r="AF162" s="18"/>
      <c r="AG162" s="18"/>
      <c r="AH162" s="8"/>
      <c r="AI162" s="8"/>
      <c r="AJ162" s="26"/>
      <c r="AK162" s="44"/>
      <c r="AL162" s="47"/>
      <c r="AM162" s="48"/>
      <c r="AN162" s="48"/>
      <c r="AO162" s="48"/>
      <c r="AP162" s="51"/>
      <c r="AQ162" s="58">
        <f>ROUND(ROUND(F160+F161*H161+K165*M165,0)*(1+AM154),0)</f>
        <v>1190</v>
      </c>
      <c r="AR162" s="59"/>
    </row>
    <row r="163" spans="1:44" ht="16.5" customHeight="1">
      <c r="A163" s="39">
        <v>11</v>
      </c>
      <c r="B163" s="108" t="s">
        <v>308</v>
      </c>
      <c r="C163" s="41" t="s">
        <v>309</v>
      </c>
      <c r="D163" s="18"/>
      <c r="E163" s="84"/>
      <c r="F163" s="48"/>
      <c r="G163" s="48"/>
      <c r="H163" s="48"/>
      <c r="I163" s="48"/>
      <c r="J163" s="47" t="s">
        <v>1471</v>
      </c>
      <c r="K163" s="48"/>
      <c r="L163" s="48"/>
      <c r="M163" s="48"/>
      <c r="N163" s="48"/>
      <c r="O163" s="48"/>
      <c r="P163" s="51"/>
      <c r="Q163" s="48"/>
      <c r="R163" s="48"/>
      <c r="S163" s="50"/>
      <c r="T163" s="49"/>
      <c r="U163" s="80"/>
      <c r="V163" s="47"/>
      <c r="W163" s="48"/>
      <c r="X163" s="48"/>
      <c r="Y163" s="48"/>
      <c r="Z163" s="50"/>
      <c r="AA163" s="49"/>
      <c r="AB163" s="80"/>
      <c r="AC163" s="52" t="s">
        <v>1279</v>
      </c>
      <c r="AD163" s="52"/>
      <c r="AE163" s="52"/>
      <c r="AF163" s="52"/>
      <c r="AG163" s="52"/>
      <c r="AH163" s="300">
        <f>$AH$7</f>
        <v>0.25</v>
      </c>
      <c r="AI163" s="298"/>
      <c r="AJ163" s="55" t="s">
        <v>1280</v>
      </c>
      <c r="AK163" s="63"/>
      <c r="AL163" s="110"/>
      <c r="AM163" s="111"/>
      <c r="AN163" s="111"/>
      <c r="AO163" s="111"/>
      <c r="AP163" s="112"/>
      <c r="AQ163" s="58">
        <f>ROUND(ROUND((F160+F161*H161+K165*M165)*(1+AH163),0)*(1+AM154),0)</f>
        <v>1488</v>
      </c>
      <c r="AR163" s="59"/>
    </row>
    <row r="164" spans="1:44" ht="16.5" customHeight="1">
      <c r="A164" s="39">
        <v>11</v>
      </c>
      <c r="B164" s="108" t="s">
        <v>310</v>
      </c>
      <c r="C164" s="41" t="s">
        <v>311</v>
      </c>
      <c r="D164" s="18"/>
      <c r="E164" s="84"/>
      <c r="F164" s="48"/>
      <c r="G164" s="48"/>
      <c r="H164" s="48"/>
      <c r="I164" s="48"/>
      <c r="J164" s="47"/>
      <c r="K164" s="48"/>
      <c r="L164" s="48"/>
      <c r="M164" s="48"/>
      <c r="N164" s="48"/>
      <c r="O164" s="48"/>
      <c r="P164" s="51"/>
      <c r="Q164" s="48"/>
      <c r="R164" s="48"/>
      <c r="S164" s="50"/>
      <c r="T164" s="49"/>
      <c r="U164" s="80"/>
      <c r="V164" s="60"/>
      <c r="W164" s="36"/>
      <c r="X164" s="36"/>
      <c r="Y164" s="36"/>
      <c r="Z164" s="61"/>
      <c r="AA164" s="66"/>
      <c r="AB164" s="67"/>
      <c r="AC164" s="52" t="s">
        <v>1282</v>
      </c>
      <c r="AD164" s="52"/>
      <c r="AE164" s="52"/>
      <c r="AF164" s="52"/>
      <c r="AG164" s="52"/>
      <c r="AH164" s="300">
        <f>$AH$8</f>
        <v>0.5</v>
      </c>
      <c r="AI164" s="298"/>
      <c r="AJ164" s="55" t="s">
        <v>938</v>
      </c>
      <c r="AK164" s="63"/>
      <c r="AL164" s="110"/>
      <c r="AM164" s="111"/>
      <c r="AN164" s="111"/>
      <c r="AO164" s="111"/>
      <c r="AP164" s="112"/>
      <c r="AQ164" s="58">
        <f>ROUND(ROUND((F160+F161*H161+K165*M165)*(1+AH164),0)*(1+AM154),0)</f>
        <v>1785</v>
      </c>
      <c r="AR164" s="59"/>
    </row>
    <row r="165" spans="1:44" ht="16.5" customHeight="1">
      <c r="A165" s="39">
        <v>11</v>
      </c>
      <c r="B165" s="108" t="s">
        <v>312</v>
      </c>
      <c r="C165" s="41" t="s">
        <v>313</v>
      </c>
      <c r="D165" s="18"/>
      <c r="E165" s="84"/>
      <c r="F165" s="48"/>
      <c r="G165" s="48"/>
      <c r="H165" s="48"/>
      <c r="I165" s="48"/>
      <c r="J165" s="85" t="s">
        <v>896</v>
      </c>
      <c r="K165" s="16">
        <v>2</v>
      </c>
      <c r="L165" s="16" t="s">
        <v>893</v>
      </c>
      <c r="M165" s="299">
        <f>$M$15</f>
        <v>83</v>
      </c>
      <c r="N165" s="299"/>
      <c r="O165" s="48" t="s">
        <v>1278</v>
      </c>
      <c r="P165" s="51"/>
      <c r="Q165" s="48"/>
      <c r="R165" s="48"/>
      <c r="S165" s="50"/>
      <c r="T165" s="49"/>
      <c r="U165" s="80"/>
      <c r="V165" s="47" t="s">
        <v>1284</v>
      </c>
      <c r="W165" s="48"/>
      <c r="X165" s="48"/>
      <c r="Y165" s="48"/>
      <c r="Z165" s="50"/>
      <c r="AA165" s="49"/>
      <c r="AB165" s="80"/>
      <c r="AC165" s="18"/>
      <c r="AD165" s="18"/>
      <c r="AE165" s="18"/>
      <c r="AF165" s="18"/>
      <c r="AG165" s="18"/>
      <c r="AH165" s="8"/>
      <c r="AI165" s="8"/>
      <c r="AJ165" s="26"/>
      <c r="AK165" s="44"/>
      <c r="AL165" s="47"/>
      <c r="AM165" s="48"/>
      <c r="AN165" s="48"/>
      <c r="AO165" s="48"/>
      <c r="AP165" s="51"/>
      <c r="AQ165" s="58">
        <f>ROUND(ROUND((F160+F161*H161+K165*M165)*Z166,0)*(1+AM154),0)</f>
        <v>2380</v>
      </c>
      <c r="AR165" s="59"/>
    </row>
    <row r="166" spans="1:44" ht="16.5" customHeight="1">
      <c r="A166" s="39">
        <v>11</v>
      </c>
      <c r="B166" s="108" t="s">
        <v>314</v>
      </c>
      <c r="C166" s="41" t="s">
        <v>315</v>
      </c>
      <c r="D166" s="18"/>
      <c r="E166" s="84"/>
      <c r="F166" s="48"/>
      <c r="G166" s="48"/>
      <c r="H166" s="48"/>
      <c r="I166" s="48"/>
      <c r="J166" s="47"/>
      <c r="K166" s="48"/>
      <c r="L166" s="48"/>
      <c r="M166" s="48"/>
      <c r="N166" s="48"/>
      <c r="O166" s="48"/>
      <c r="P166" s="51"/>
      <c r="Q166" s="48"/>
      <c r="R166" s="48"/>
      <c r="S166" s="50"/>
      <c r="T166" s="49"/>
      <c r="U166" s="80"/>
      <c r="V166" s="47"/>
      <c r="W166" s="48"/>
      <c r="X166" s="30"/>
      <c r="Y166" s="50" t="s">
        <v>893</v>
      </c>
      <c r="Z166" s="313">
        <f>$Z$10</f>
        <v>2</v>
      </c>
      <c r="AA166" s="299"/>
      <c r="AB166" s="65"/>
      <c r="AC166" s="52" t="s">
        <v>1279</v>
      </c>
      <c r="AD166" s="52"/>
      <c r="AE166" s="52"/>
      <c r="AF166" s="52"/>
      <c r="AG166" s="52"/>
      <c r="AH166" s="300">
        <f>$AH$7</f>
        <v>0.25</v>
      </c>
      <c r="AI166" s="298"/>
      <c r="AJ166" s="55" t="s">
        <v>756</v>
      </c>
      <c r="AK166" s="63"/>
      <c r="AL166" s="110"/>
      <c r="AM166" s="111"/>
      <c r="AN166" s="111"/>
      <c r="AO166" s="111"/>
      <c r="AP166" s="112"/>
      <c r="AQ166" s="58">
        <f>ROUND(ROUND(ROUND((F160+F161*H161+K165*M165)*Z166,0)*(1+AH166),0)*(1+AM154),0)</f>
        <v>2976</v>
      </c>
      <c r="AR166" s="59"/>
    </row>
    <row r="167" spans="1:44" ht="16.5" customHeight="1">
      <c r="A167" s="39">
        <v>11</v>
      </c>
      <c r="B167" s="108" t="s">
        <v>316</v>
      </c>
      <c r="C167" s="41" t="s">
        <v>317</v>
      </c>
      <c r="D167" s="18"/>
      <c r="E167" s="84"/>
      <c r="F167" s="48"/>
      <c r="G167" s="48"/>
      <c r="H167" s="48"/>
      <c r="I167" s="48"/>
      <c r="J167" s="47"/>
      <c r="K167" s="70"/>
      <c r="L167" s="98"/>
      <c r="M167" s="98"/>
      <c r="N167" s="98"/>
      <c r="O167" s="98"/>
      <c r="P167" s="99"/>
      <c r="Q167" s="60"/>
      <c r="R167" s="36"/>
      <c r="S167" s="61"/>
      <c r="T167" s="66"/>
      <c r="U167" s="67"/>
      <c r="V167" s="60"/>
      <c r="W167" s="36"/>
      <c r="X167" s="36"/>
      <c r="Y167" s="36"/>
      <c r="Z167" s="61"/>
      <c r="AA167" s="66"/>
      <c r="AB167" s="67"/>
      <c r="AC167" s="52" t="s">
        <v>1282</v>
      </c>
      <c r="AD167" s="52"/>
      <c r="AE167" s="52"/>
      <c r="AF167" s="52"/>
      <c r="AG167" s="52"/>
      <c r="AH167" s="300">
        <f>$AH$8</f>
        <v>0.5</v>
      </c>
      <c r="AI167" s="298"/>
      <c r="AJ167" s="55" t="s">
        <v>938</v>
      </c>
      <c r="AK167" s="63"/>
      <c r="AL167" s="110"/>
      <c r="AM167" s="111"/>
      <c r="AN167" s="111"/>
      <c r="AO167" s="111"/>
      <c r="AP167" s="112"/>
      <c r="AQ167" s="58">
        <f>ROUND(ROUND(ROUND((F160+F161*H161+K165*M165)*Z166,0)*(1+AH167),0)*(1+AM154),0)</f>
        <v>3571</v>
      </c>
      <c r="AR167" s="59"/>
    </row>
    <row r="168" spans="1:44" ht="16.5" customHeight="1">
      <c r="A168" s="39">
        <v>11</v>
      </c>
      <c r="B168" s="108" t="s">
        <v>318</v>
      </c>
      <c r="C168" s="41" t="s">
        <v>319</v>
      </c>
      <c r="D168" s="18"/>
      <c r="E168" s="84"/>
      <c r="F168" s="47"/>
      <c r="G168" s="48"/>
      <c r="H168" s="48"/>
      <c r="I168" s="48"/>
      <c r="J168" s="42" t="s">
        <v>1477</v>
      </c>
      <c r="K168" s="26"/>
      <c r="L168" s="26"/>
      <c r="M168" s="26"/>
      <c r="N168" s="26"/>
      <c r="O168" s="26"/>
      <c r="P168" s="44"/>
      <c r="Q168" s="26"/>
      <c r="R168" s="26"/>
      <c r="S168" s="43"/>
      <c r="T168" s="78"/>
      <c r="U168" s="79"/>
      <c r="V168" s="42"/>
      <c r="W168" s="26"/>
      <c r="X168" s="26"/>
      <c r="Y168" s="26"/>
      <c r="Z168" s="43"/>
      <c r="AA168" s="78"/>
      <c r="AB168" s="79"/>
      <c r="AC168" s="18"/>
      <c r="AD168" s="18"/>
      <c r="AE168" s="18"/>
      <c r="AF168" s="18"/>
      <c r="AG168" s="18"/>
      <c r="AH168" s="8"/>
      <c r="AI168" s="8"/>
      <c r="AJ168" s="26"/>
      <c r="AK168" s="44"/>
      <c r="AL168" s="47"/>
      <c r="AM168" s="48"/>
      <c r="AN168" s="48"/>
      <c r="AO168" s="48"/>
      <c r="AP168" s="51"/>
      <c r="AQ168" s="58">
        <f>ROUND(ROUND(F160+F161*H161+K171*M171,0)*(1+AM154),0)</f>
        <v>1282</v>
      </c>
      <c r="AR168" s="59"/>
    </row>
    <row r="169" spans="1:44" ht="16.5" customHeight="1">
      <c r="A169" s="39">
        <v>11</v>
      </c>
      <c r="B169" s="108" t="s">
        <v>320</v>
      </c>
      <c r="C169" s="41" t="s">
        <v>321</v>
      </c>
      <c r="D169" s="18"/>
      <c r="E169" s="84"/>
      <c r="F169" s="48"/>
      <c r="G169" s="48"/>
      <c r="H169" s="48"/>
      <c r="I169" s="48"/>
      <c r="J169" s="47"/>
      <c r="K169" s="48"/>
      <c r="L169" s="48"/>
      <c r="M169" s="48"/>
      <c r="N169" s="48"/>
      <c r="O169" s="48"/>
      <c r="P169" s="51"/>
      <c r="Q169" s="48"/>
      <c r="R169" s="48"/>
      <c r="S169" s="50"/>
      <c r="T169" s="49"/>
      <c r="U169" s="80"/>
      <c r="V169" s="47"/>
      <c r="W169" s="48"/>
      <c r="X169" s="48"/>
      <c r="Y169" s="48"/>
      <c r="Z169" s="50"/>
      <c r="AA169" s="49"/>
      <c r="AB169" s="80"/>
      <c r="AC169" s="52" t="s">
        <v>1279</v>
      </c>
      <c r="AD169" s="52"/>
      <c r="AE169" s="52"/>
      <c r="AF169" s="52"/>
      <c r="AG169" s="52"/>
      <c r="AH169" s="300">
        <f>$AH$7</f>
        <v>0.25</v>
      </c>
      <c r="AI169" s="298"/>
      <c r="AJ169" s="55" t="s">
        <v>1280</v>
      </c>
      <c r="AK169" s="63"/>
      <c r="AL169" s="110"/>
      <c r="AM169" s="111"/>
      <c r="AN169" s="111"/>
      <c r="AO169" s="111"/>
      <c r="AP169" s="112"/>
      <c r="AQ169" s="58">
        <f>ROUND(ROUND((F160+F161*H161+K171*M171)*(1+AH169),0)*(1+AM154),0)</f>
        <v>1602</v>
      </c>
      <c r="AR169" s="59"/>
    </row>
    <row r="170" spans="1:44" ht="16.5" customHeight="1">
      <c r="A170" s="39">
        <v>11</v>
      </c>
      <c r="B170" s="108" t="s">
        <v>322</v>
      </c>
      <c r="C170" s="41" t="s">
        <v>323</v>
      </c>
      <c r="D170" s="18"/>
      <c r="E170" s="84"/>
      <c r="F170" s="48"/>
      <c r="G170" s="48"/>
      <c r="H170" s="48"/>
      <c r="I170" s="48"/>
      <c r="J170" s="47"/>
      <c r="K170" s="315"/>
      <c r="L170" s="315"/>
      <c r="M170" s="48"/>
      <c r="N170" s="48"/>
      <c r="O170" s="48"/>
      <c r="P170" s="51"/>
      <c r="Q170" s="48"/>
      <c r="R170" s="48"/>
      <c r="S170" s="50"/>
      <c r="T170" s="49"/>
      <c r="U170" s="80"/>
      <c r="V170" s="60"/>
      <c r="W170" s="36"/>
      <c r="X170" s="36"/>
      <c r="Y170" s="36"/>
      <c r="Z170" s="61"/>
      <c r="AA170" s="66"/>
      <c r="AB170" s="67"/>
      <c r="AC170" s="52" t="s">
        <v>1282</v>
      </c>
      <c r="AD170" s="52"/>
      <c r="AE170" s="52"/>
      <c r="AF170" s="52"/>
      <c r="AG170" s="52"/>
      <c r="AH170" s="300">
        <f>$AH$8</f>
        <v>0.5</v>
      </c>
      <c r="AI170" s="298"/>
      <c r="AJ170" s="55" t="s">
        <v>938</v>
      </c>
      <c r="AK170" s="63"/>
      <c r="AL170" s="110"/>
      <c r="AM170" s="111"/>
      <c r="AN170" s="111"/>
      <c r="AO170" s="111"/>
      <c r="AP170" s="112"/>
      <c r="AQ170" s="58">
        <f>ROUND(ROUND((F160+F161*H161+K171*M171)*(1+AH170),0)*(1+AM154),0)</f>
        <v>1923</v>
      </c>
      <c r="AR170" s="59"/>
    </row>
    <row r="171" spans="1:44" ht="16.5" customHeight="1">
      <c r="A171" s="39">
        <v>11</v>
      </c>
      <c r="B171" s="108" t="s">
        <v>324</v>
      </c>
      <c r="C171" s="41" t="s">
        <v>325</v>
      </c>
      <c r="D171" s="18"/>
      <c r="E171" s="84"/>
      <c r="F171" s="48"/>
      <c r="G171" s="48"/>
      <c r="H171" s="48"/>
      <c r="I171" s="48"/>
      <c r="J171" s="85" t="s">
        <v>896</v>
      </c>
      <c r="K171" s="16">
        <v>3</v>
      </c>
      <c r="L171" s="16" t="s">
        <v>893</v>
      </c>
      <c r="M171" s="299">
        <f>$M$15</f>
        <v>83</v>
      </c>
      <c r="N171" s="299"/>
      <c r="O171" s="48" t="s">
        <v>1278</v>
      </c>
      <c r="P171" s="51"/>
      <c r="Q171" s="48"/>
      <c r="R171" s="48"/>
      <c r="S171" s="50"/>
      <c r="T171" s="49"/>
      <c r="U171" s="80"/>
      <c r="V171" s="47" t="s">
        <v>1284</v>
      </c>
      <c r="W171" s="48"/>
      <c r="X171" s="48"/>
      <c r="Y171" s="48"/>
      <c r="Z171" s="50"/>
      <c r="AA171" s="49"/>
      <c r="AB171" s="80"/>
      <c r="AC171" s="18"/>
      <c r="AD171" s="18"/>
      <c r="AE171" s="18"/>
      <c r="AF171" s="18"/>
      <c r="AG171" s="18"/>
      <c r="AH171" s="8"/>
      <c r="AI171" s="8"/>
      <c r="AJ171" s="26"/>
      <c r="AK171" s="44"/>
      <c r="AL171" s="47"/>
      <c r="AM171" s="48"/>
      <c r="AN171" s="48"/>
      <c r="AO171" s="48"/>
      <c r="AP171" s="51"/>
      <c r="AQ171" s="58">
        <f>ROUND(ROUND((F160+F161*H161+K171*M171)*Z172,0)*(1+AM154),0)</f>
        <v>2563</v>
      </c>
      <c r="AR171" s="59"/>
    </row>
    <row r="172" spans="1:44" ht="16.5" customHeight="1">
      <c r="A172" s="39">
        <v>11</v>
      </c>
      <c r="B172" s="108" t="s">
        <v>326</v>
      </c>
      <c r="C172" s="41" t="s">
        <v>327</v>
      </c>
      <c r="D172" s="18"/>
      <c r="E172" s="84"/>
      <c r="F172" s="48"/>
      <c r="G172" s="48"/>
      <c r="H172" s="48"/>
      <c r="I172" s="48"/>
      <c r="J172" s="47"/>
      <c r="K172" s="48"/>
      <c r="L172" s="48"/>
      <c r="M172" s="48"/>
      <c r="N172" s="48"/>
      <c r="O172" s="48"/>
      <c r="P172" s="51"/>
      <c r="Q172" s="48"/>
      <c r="R172" s="48"/>
      <c r="S172" s="50"/>
      <c r="T172" s="49"/>
      <c r="U172" s="80"/>
      <c r="V172" s="47"/>
      <c r="W172" s="48"/>
      <c r="X172" s="48"/>
      <c r="Y172" s="50" t="s">
        <v>893</v>
      </c>
      <c r="Z172" s="313">
        <f>$Z$10</f>
        <v>2</v>
      </c>
      <c r="AA172" s="299"/>
      <c r="AB172" s="65"/>
      <c r="AC172" s="52" t="s">
        <v>1279</v>
      </c>
      <c r="AD172" s="52"/>
      <c r="AE172" s="52"/>
      <c r="AF172" s="52"/>
      <c r="AG172" s="52"/>
      <c r="AH172" s="300">
        <f>$AH$7</f>
        <v>0.25</v>
      </c>
      <c r="AI172" s="298"/>
      <c r="AJ172" s="55" t="s">
        <v>756</v>
      </c>
      <c r="AK172" s="63"/>
      <c r="AL172" s="110"/>
      <c r="AM172" s="111"/>
      <c r="AN172" s="111"/>
      <c r="AO172" s="111"/>
      <c r="AP172" s="112"/>
      <c r="AQ172" s="58">
        <f>ROUND(ROUND(ROUND((F160+F161*H161+K171*M171)*Z172,0)*(1+AH172),0)*(1+AM154),0)</f>
        <v>3204</v>
      </c>
      <c r="AR172" s="59"/>
    </row>
    <row r="173" spans="1:44" ht="16.5" customHeight="1">
      <c r="A173" s="39">
        <v>11</v>
      </c>
      <c r="B173" s="108" t="s">
        <v>328</v>
      </c>
      <c r="C173" s="41" t="s">
        <v>329</v>
      </c>
      <c r="D173" s="18"/>
      <c r="E173" s="84"/>
      <c r="F173" s="60"/>
      <c r="G173" s="36"/>
      <c r="H173" s="36"/>
      <c r="I173" s="36"/>
      <c r="J173" s="60"/>
      <c r="K173" s="95"/>
      <c r="L173" s="96"/>
      <c r="M173" s="96"/>
      <c r="N173" s="96"/>
      <c r="O173" s="96"/>
      <c r="P173" s="97"/>
      <c r="Q173" s="36"/>
      <c r="R173" s="36"/>
      <c r="S173" s="61"/>
      <c r="T173" s="66"/>
      <c r="U173" s="67"/>
      <c r="V173" s="60"/>
      <c r="W173" s="36"/>
      <c r="X173" s="36"/>
      <c r="Y173" s="36"/>
      <c r="Z173" s="61"/>
      <c r="AA173" s="66"/>
      <c r="AB173" s="67"/>
      <c r="AC173" s="52" t="s">
        <v>1282</v>
      </c>
      <c r="AD173" s="52"/>
      <c r="AE173" s="52"/>
      <c r="AF173" s="52"/>
      <c r="AG173" s="52"/>
      <c r="AH173" s="300">
        <f>$AH$8</f>
        <v>0.5</v>
      </c>
      <c r="AI173" s="298"/>
      <c r="AJ173" s="55" t="s">
        <v>938</v>
      </c>
      <c r="AK173" s="63"/>
      <c r="AL173" s="116"/>
      <c r="AM173" s="117"/>
      <c r="AN173" s="117"/>
      <c r="AO173" s="117"/>
      <c r="AP173" s="118"/>
      <c r="AQ173" s="58">
        <f>ROUND(ROUND(ROUND((F160+F161*H161+K171*M171)*Z172,0)*(1+AH173),0)*(1+AM154),0)</f>
        <v>3845</v>
      </c>
      <c r="AR173" s="59"/>
    </row>
    <row r="174" spans="1:44" ht="16.5" customHeight="1">
      <c r="A174" s="91">
        <v>11</v>
      </c>
      <c r="B174" s="108" t="s">
        <v>330</v>
      </c>
      <c r="C174" s="92" t="s">
        <v>331</v>
      </c>
      <c r="D174" s="324"/>
      <c r="E174" s="322"/>
      <c r="F174" s="47" t="s">
        <v>948</v>
      </c>
      <c r="G174" s="48"/>
      <c r="H174" s="48"/>
      <c r="I174" s="48"/>
      <c r="J174" s="48"/>
      <c r="K174" s="48"/>
      <c r="L174" s="48"/>
      <c r="M174" s="48"/>
      <c r="N174" s="48"/>
      <c r="O174" s="48"/>
      <c r="P174" s="51"/>
      <c r="Q174" s="48"/>
      <c r="R174" s="48"/>
      <c r="S174" s="50"/>
      <c r="T174" s="49"/>
      <c r="U174" s="80"/>
      <c r="V174" s="47"/>
      <c r="W174" s="48"/>
      <c r="X174" s="48"/>
      <c r="Y174" s="48"/>
      <c r="Z174" s="50"/>
      <c r="AA174" s="49"/>
      <c r="AB174" s="80"/>
      <c r="AC174" s="18"/>
      <c r="AD174" s="18"/>
      <c r="AE174" s="18"/>
      <c r="AF174" s="18"/>
      <c r="AG174" s="18"/>
      <c r="AH174" s="8"/>
      <c r="AI174" s="8"/>
      <c r="AJ174" s="48"/>
      <c r="AK174" s="51"/>
      <c r="AL174" s="344" t="s">
        <v>2014</v>
      </c>
      <c r="AM174" s="321"/>
      <c r="AN174" s="321"/>
      <c r="AO174" s="321"/>
      <c r="AP174" s="345"/>
      <c r="AQ174" s="93">
        <f>ROUND(ROUND(K175+K176*M176,0)*(1+AM178),0)</f>
        <v>1099</v>
      </c>
      <c r="AR174" s="46"/>
    </row>
    <row r="175" spans="1:44" ht="16.5" customHeight="1">
      <c r="A175" s="39">
        <v>11</v>
      </c>
      <c r="B175" s="108" t="s">
        <v>332</v>
      </c>
      <c r="C175" s="41" t="s">
        <v>333</v>
      </c>
      <c r="D175" s="324"/>
      <c r="E175" s="322"/>
      <c r="F175" s="47" t="s">
        <v>1485</v>
      </c>
      <c r="G175" s="48"/>
      <c r="H175" s="48"/>
      <c r="I175" s="48"/>
      <c r="J175" s="48"/>
      <c r="K175" s="299">
        <f>K55</f>
        <v>584</v>
      </c>
      <c r="L175" s="299"/>
      <c r="M175" s="16" t="s">
        <v>894</v>
      </c>
      <c r="N175" s="16"/>
      <c r="O175" s="48"/>
      <c r="P175" s="51"/>
      <c r="Q175" s="48"/>
      <c r="R175" s="48"/>
      <c r="S175" s="50"/>
      <c r="T175" s="49"/>
      <c r="U175" s="80"/>
      <c r="V175" s="47"/>
      <c r="W175" s="48"/>
      <c r="X175" s="48"/>
      <c r="Y175" s="48"/>
      <c r="Z175" s="50"/>
      <c r="AA175" s="49"/>
      <c r="AB175" s="80"/>
      <c r="AC175" s="52" t="s">
        <v>1279</v>
      </c>
      <c r="AD175" s="52"/>
      <c r="AE175" s="52"/>
      <c r="AF175" s="52"/>
      <c r="AG175" s="52"/>
      <c r="AH175" s="300">
        <f>$AH$7</f>
        <v>0.25</v>
      </c>
      <c r="AI175" s="298"/>
      <c r="AJ175" s="55" t="s">
        <v>1280</v>
      </c>
      <c r="AK175" s="63"/>
      <c r="AL175" s="320"/>
      <c r="AM175" s="337"/>
      <c r="AN175" s="337"/>
      <c r="AO175" s="337"/>
      <c r="AP175" s="345"/>
      <c r="AQ175" s="58">
        <f>ROUND(ROUND((K175+K176*M176)*(1+AH175),0)*(1+AM178),0)</f>
        <v>1374</v>
      </c>
      <c r="AR175" s="59"/>
    </row>
    <row r="176" spans="1:44" ht="16.5" customHeight="1">
      <c r="A176" s="39">
        <v>11</v>
      </c>
      <c r="B176" s="108" t="s">
        <v>334</v>
      </c>
      <c r="C176" s="41" t="s">
        <v>335</v>
      </c>
      <c r="D176" s="324"/>
      <c r="E176" s="322"/>
      <c r="F176" s="47"/>
      <c r="G176" s="48"/>
      <c r="H176" s="48"/>
      <c r="I176" s="48"/>
      <c r="J176" s="48"/>
      <c r="K176" s="16">
        <v>5</v>
      </c>
      <c r="L176" s="49" t="s">
        <v>895</v>
      </c>
      <c r="M176" s="299">
        <f>$M$80</f>
        <v>83</v>
      </c>
      <c r="N176" s="299"/>
      <c r="O176" s="48" t="s">
        <v>1278</v>
      </c>
      <c r="P176" s="51"/>
      <c r="Q176" s="48"/>
      <c r="R176" s="48"/>
      <c r="S176" s="50"/>
      <c r="T176" s="49"/>
      <c r="U176" s="80"/>
      <c r="V176" s="60"/>
      <c r="W176" s="36"/>
      <c r="X176" s="36"/>
      <c r="Y176" s="36"/>
      <c r="Z176" s="61"/>
      <c r="AA176" s="66"/>
      <c r="AB176" s="67"/>
      <c r="AC176" s="52" t="s">
        <v>1282</v>
      </c>
      <c r="AD176" s="52"/>
      <c r="AE176" s="52"/>
      <c r="AF176" s="52"/>
      <c r="AG176" s="52"/>
      <c r="AH176" s="300">
        <f>$AH$8</f>
        <v>0.5</v>
      </c>
      <c r="AI176" s="298"/>
      <c r="AJ176" s="55" t="s">
        <v>938</v>
      </c>
      <c r="AK176" s="63"/>
      <c r="AL176" s="110"/>
      <c r="AM176" s="111"/>
      <c r="AN176" s="111"/>
      <c r="AO176" s="111"/>
      <c r="AP176" s="112"/>
      <c r="AQ176" s="58">
        <f>ROUND(ROUND((K175+K176*M176)*(1+AH176),0)*(1+AM178),0)</f>
        <v>1649</v>
      </c>
      <c r="AR176" s="59"/>
    </row>
    <row r="177" spans="1:44" ht="16.5" customHeight="1">
      <c r="A177" s="39">
        <v>11</v>
      </c>
      <c r="B177" s="108" t="s">
        <v>336</v>
      </c>
      <c r="C177" s="41" t="s">
        <v>337</v>
      </c>
      <c r="D177" s="324"/>
      <c r="E177" s="322"/>
      <c r="F177" s="47"/>
      <c r="G177" s="48"/>
      <c r="H177" s="48"/>
      <c r="I177" s="48"/>
      <c r="J177" s="48"/>
      <c r="K177" s="48"/>
      <c r="L177" s="48"/>
      <c r="M177" s="48"/>
      <c r="N177" s="48"/>
      <c r="O177" s="48"/>
      <c r="P177" s="51"/>
      <c r="Q177" s="48"/>
      <c r="R177" s="48"/>
      <c r="S177" s="50"/>
      <c r="T177" s="49"/>
      <c r="U177" s="80"/>
      <c r="V177" s="47" t="s">
        <v>1284</v>
      </c>
      <c r="W177" s="48"/>
      <c r="X177" s="48"/>
      <c r="Y177" s="48"/>
      <c r="Z177" s="50"/>
      <c r="AA177" s="49"/>
      <c r="AB177" s="80"/>
      <c r="AC177" s="18"/>
      <c r="AD177" s="18"/>
      <c r="AE177" s="18"/>
      <c r="AF177" s="18"/>
      <c r="AG177" s="18"/>
      <c r="AH177" s="8"/>
      <c r="AI177" s="8"/>
      <c r="AJ177" s="26"/>
      <c r="AK177" s="44"/>
      <c r="AL177" s="47"/>
      <c r="AM177" s="48"/>
      <c r="AN177" s="48"/>
      <c r="AO177" s="48"/>
      <c r="AP177" s="51"/>
      <c r="AQ177" s="58">
        <f>ROUND(ROUND((K175+K176*M176)*Z178,0)*(1+AM178),0)</f>
        <v>2198</v>
      </c>
      <c r="AR177" s="59"/>
    </row>
    <row r="178" spans="1:44" ht="16.5" customHeight="1">
      <c r="A178" s="39">
        <v>11</v>
      </c>
      <c r="B178" s="108" t="s">
        <v>338</v>
      </c>
      <c r="C178" s="41" t="s">
        <v>339</v>
      </c>
      <c r="D178" s="324"/>
      <c r="E178" s="322"/>
      <c r="F178" s="47"/>
      <c r="G178" s="48"/>
      <c r="H178" s="48"/>
      <c r="I178" s="48"/>
      <c r="J178" s="48"/>
      <c r="K178" s="48"/>
      <c r="L178" s="48"/>
      <c r="M178" s="48"/>
      <c r="N178" s="48"/>
      <c r="O178" s="48"/>
      <c r="P178" s="51"/>
      <c r="Q178" s="48"/>
      <c r="R178" s="48"/>
      <c r="S178" s="50"/>
      <c r="T178" s="49"/>
      <c r="U178" s="80"/>
      <c r="V178" s="47"/>
      <c r="W178" s="48"/>
      <c r="X178" s="30"/>
      <c r="Y178" s="50" t="s">
        <v>893</v>
      </c>
      <c r="Z178" s="313">
        <f>$Z$10</f>
        <v>2</v>
      </c>
      <c r="AA178" s="299"/>
      <c r="AB178" s="65"/>
      <c r="AC178" s="52" t="s">
        <v>1279</v>
      </c>
      <c r="AD178" s="52"/>
      <c r="AE178" s="52"/>
      <c r="AF178" s="52"/>
      <c r="AG178" s="52"/>
      <c r="AH178" s="300">
        <f>$AH$7</f>
        <v>0.25</v>
      </c>
      <c r="AI178" s="298"/>
      <c r="AJ178" s="55" t="s">
        <v>756</v>
      </c>
      <c r="AK178" s="63"/>
      <c r="AL178" s="110"/>
      <c r="AM178" s="313">
        <f>$AM$10</f>
        <v>0.1</v>
      </c>
      <c r="AN178" s="313"/>
      <c r="AO178" s="111" t="s">
        <v>756</v>
      </c>
      <c r="AP178" s="112"/>
      <c r="AQ178" s="58">
        <f>ROUND(ROUND(ROUND((K175+K176*M176)*Z178,0)*(1+AH178),0)*(1+AM178),0)</f>
        <v>2748</v>
      </c>
      <c r="AR178" s="59"/>
    </row>
    <row r="179" spans="1:44" ht="16.5" customHeight="1">
      <c r="A179" s="39">
        <v>11</v>
      </c>
      <c r="B179" s="108" t="s">
        <v>340</v>
      </c>
      <c r="C179" s="41" t="s">
        <v>341</v>
      </c>
      <c r="D179" s="324"/>
      <c r="E179" s="322"/>
      <c r="F179" s="47"/>
      <c r="G179" s="48"/>
      <c r="H179" s="48"/>
      <c r="I179" s="48"/>
      <c r="J179" s="48"/>
      <c r="K179" s="48"/>
      <c r="L179" s="48"/>
      <c r="M179" s="48"/>
      <c r="N179" s="48"/>
      <c r="O179" s="48"/>
      <c r="P179" s="51"/>
      <c r="Q179" s="36"/>
      <c r="R179" s="36"/>
      <c r="S179" s="61"/>
      <c r="T179" s="66"/>
      <c r="U179" s="67"/>
      <c r="V179" s="60"/>
      <c r="W179" s="36"/>
      <c r="X179" s="36"/>
      <c r="Y179" s="36"/>
      <c r="Z179" s="61"/>
      <c r="AA179" s="66"/>
      <c r="AB179" s="67"/>
      <c r="AC179" s="52" t="s">
        <v>1282</v>
      </c>
      <c r="AD179" s="52"/>
      <c r="AE179" s="52"/>
      <c r="AF179" s="52"/>
      <c r="AG179" s="52"/>
      <c r="AH179" s="300">
        <f>$AH$8</f>
        <v>0.5</v>
      </c>
      <c r="AI179" s="298"/>
      <c r="AJ179" s="55" t="s">
        <v>938</v>
      </c>
      <c r="AK179" s="63"/>
      <c r="AL179" s="110"/>
      <c r="AM179" s="111"/>
      <c r="AN179" s="111"/>
      <c r="AO179" s="111"/>
      <c r="AP179" s="112"/>
      <c r="AQ179" s="58">
        <f>ROUND(ROUND(ROUND((K175+K176*M176)*Z178,0)*(1+AH179),0)*(1+AM178),0)</f>
        <v>3297</v>
      </c>
      <c r="AR179" s="59"/>
    </row>
    <row r="180" spans="1:44" ht="16.5" customHeight="1">
      <c r="A180" s="39">
        <v>11</v>
      </c>
      <c r="B180" s="108" t="s">
        <v>342</v>
      </c>
      <c r="C180" s="41" t="s">
        <v>343</v>
      </c>
      <c r="D180" s="48"/>
      <c r="E180" s="84"/>
      <c r="F180" s="316" t="s">
        <v>1491</v>
      </c>
      <c r="G180" s="317"/>
      <c r="H180" s="317"/>
      <c r="I180" s="317"/>
      <c r="J180" s="42" t="s">
        <v>1449</v>
      </c>
      <c r="K180" s="26"/>
      <c r="L180" s="26"/>
      <c r="M180" s="26"/>
      <c r="N180" s="26"/>
      <c r="O180" s="26"/>
      <c r="P180" s="44"/>
      <c r="Q180" s="42"/>
      <c r="R180" s="26"/>
      <c r="S180" s="43"/>
      <c r="T180" s="78"/>
      <c r="U180" s="79"/>
      <c r="V180" s="42"/>
      <c r="W180" s="26"/>
      <c r="X180" s="26"/>
      <c r="Y180" s="26"/>
      <c r="Z180" s="43"/>
      <c r="AA180" s="78"/>
      <c r="AB180" s="79"/>
      <c r="AC180" s="18"/>
      <c r="AD180" s="18"/>
      <c r="AE180" s="18"/>
      <c r="AF180" s="18"/>
      <c r="AG180" s="18"/>
      <c r="AH180" s="8"/>
      <c r="AI180" s="8"/>
      <c r="AJ180" s="26"/>
      <c r="AK180" s="44"/>
      <c r="AL180" s="47"/>
      <c r="AM180" s="48"/>
      <c r="AN180" s="48"/>
      <c r="AO180" s="48"/>
      <c r="AP180" s="51"/>
      <c r="AQ180" s="58">
        <f>ROUND(ROUND(F184+F185*H185+K183*M183,0)*(1+AM178),0)</f>
        <v>1190</v>
      </c>
      <c r="AR180" s="59"/>
    </row>
    <row r="181" spans="1:44" ht="16.5" customHeight="1">
      <c r="A181" s="39">
        <v>11</v>
      </c>
      <c r="B181" s="108" t="s">
        <v>344</v>
      </c>
      <c r="C181" s="41" t="s">
        <v>345</v>
      </c>
      <c r="D181" s="48"/>
      <c r="E181" s="84"/>
      <c r="F181" s="318"/>
      <c r="G181" s="319"/>
      <c r="H181" s="319"/>
      <c r="I181" s="319"/>
      <c r="J181" s="47" t="s">
        <v>1471</v>
      </c>
      <c r="K181" s="48"/>
      <c r="L181" s="48"/>
      <c r="M181" s="48"/>
      <c r="N181" s="48"/>
      <c r="O181" s="48"/>
      <c r="P181" s="51"/>
      <c r="Q181" s="47"/>
      <c r="R181" s="48"/>
      <c r="S181" s="50"/>
      <c r="T181" s="49"/>
      <c r="U181" s="80"/>
      <c r="V181" s="47"/>
      <c r="W181" s="48"/>
      <c r="X181" s="48"/>
      <c r="Y181" s="48"/>
      <c r="Z181" s="50"/>
      <c r="AA181" s="49"/>
      <c r="AB181" s="80"/>
      <c r="AC181" s="52" t="s">
        <v>1279</v>
      </c>
      <c r="AD181" s="52"/>
      <c r="AE181" s="52"/>
      <c r="AF181" s="52"/>
      <c r="AG181" s="52"/>
      <c r="AH181" s="300">
        <f>$AH$7</f>
        <v>0.25</v>
      </c>
      <c r="AI181" s="298"/>
      <c r="AJ181" s="55" t="s">
        <v>1280</v>
      </c>
      <c r="AK181" s="63"/>
      <c r="AL181" s="110"/>
      <c r="AM181" s="111"/>
      <c r="AN181" s="111"/>
      <c r="AO181" s="111"/>
      <c r="AP181" s="112"/>
      <c r="AQ181" s="58">
        <f>ROUND(ROUND((F184+F185*H185+K183*M183)*(1+AH181),0)*(1+AM178),0)</f>
        <v>1488</v>
      </c>
      <c r="AR181" s="59"/>
    </row>
    <row r="182" spans="1:44" ht="16.5" customHeight="1">
      <c r="A182" s="39">
        <v>11</v>
      </c>
      <c r="B182" s="108" t="s">
        <v>346</v>
      </c>
      <c r="C182" s="41" t="s">
        <v>347</v>
      </c>
      <c r="D182" s="48"/>
      <c r="E182" s="84"/>
      <c r="F182" s="318"/>
      <c r="G182" s="319"/>
      <c r="H182" s="319"/>
      <c r="I182" s="319"/>
      <c r="J182" s="47"/>
      <c r="K182" s="48"/>
      <c r="L182" s="48"/>
      <c r="M182" s="48"/>
      <c r="N182" s="48"/>
      <c r="O182" s="48"/>
      <c r="P182" s="51"/>
      <c r="Q182" s="47"/>
      <c r="R182" s="48"/>
      <c r="S182" s="50"/>
      <c r="T182" s="49"/>
      <c r="U182" s="80"/>
      <c r="V182" s="60"/>
      <c r="W182" s="36"/>
      <c r="X182" s="36"/>
      <c r="Y182" s="36"/>
      <c r="Z182" s="61"/>
      <c r="AA182" s="66"/>
      <c r="AB182" s="67"/>
      <c r="AC182" s="52" t="s">
        <v>1282</v>
      </c>
      <c r="AD182" s="52"/>
      <c r="AE182" s="52"/>
      <c r="AF182" s="52"/>
      <c r="AG182" s="52"/>
      <c r="AH182" s="300">
        <f>$AH$8</f>
        <v>0.5</v>
      </c>
      <c r="AI182" s="298"/>
      <c r="AJ182" s="55" t="s">
        <v>938</v>
      </c>
      <c r="AK182" s="63"/>
      <c r="AL182" s="110"/>
      <c r="AM182" s="111"/>
      <c r="AN182" s="111"/>
      <c r="AO182" s="111"/>
      <c r="AP182" s="112"/>
      <c r="AQ182" s="58">
        <f>ROUND(ROUND((F184+F185*H185+K183*M183)*(1+AH182),0)*(1+AM178),0)</f>
        <v>1785</v>
      </c>
      <c r="AR182" s="59"/>
    </row>
    <row r="183" spans="1:44" ht="16.5" customHeight="1">
      <c r="A183" s="39">
        <v>11</v>
      </c>
      <c r="B183" s="108" t="s">
        <v>348</v>
      </c>
      <c r="C183" s="41" t="s">
        <v>349</v>
      </c>
      <c r="D183" s="48"/>
      <c r="E183" s="84"/>
      <c r="F183" s="320"/>
      <c r="G183" s="321"/>
      <c r="H183" s="321"/>
      <c r="I183" s="321"/>
      <c r="J183" s="85" t="s">
        <v>896</v>
      </c>
      <c r="K183" s="16">
        <v>1</v>
      </c>
      <c r="L183" s="16" t="s">
        <v>893</v>
      </c>
      <c r="M183" s="299">
        <f>$M$15</f>
        <v>83</v>
      </c>
      <c r="N183" s="299"/>
      <c r="O183" s="48" t="s">
        <v>1278</v>
      </c>
      <c r="P183" s="51"/>
      <c r="Q183" s="47"/>
      <c r="R183" s="48"/>
      <c r="S183" s="50"/>
      <c r="T183" s="49"/>
      <c r="U183" s="80"/>
      <c r="V183" s="47" t="s">
        <v>1284</v>
      </c>
      <c r="W183" s="48"/>
      <c r="X183" s="48"/>
      <c r="Y183" s="48"/>
      <c r="Z183" s="50"/>
      <c r="AA183" s="49"/>
      <c r="AB183" s="80"/>
      <c r="AC183" s="18"/>
      <c r="AD183" s="18"/>
      <c r="AE183" s="18"/>
      <c r="AF183" s="18"/>
      <c r="AG183" s="18"/>
      <c r="AH183" s="8"/>
      <c r="AI183" s="8"/>
      <c r="AJ183" s="26"/>
      <c r="AK183" s="44"/>
      <c r="AL183" s="47"/>
      <c r="AM183" s="48"/>
      <c r="AN183" s="48"/>
      <c r="AO183" s="48"/>
      <c r="AP183" s="51"/>
      <c r="AQ183" s="58">
        <f>ROUND(ROUND((F184+F185*H185+K183*M183)*Z184,0)*(1+AM178),0)</f>
        <v>2380</v>
      </c>
      <c r="AR183" s="59"/>
    </row>
    <row r="184" spans="1:44" ht="16.5" customHeight="1">
      <c r="A184" s="39">
        <v>11</v>
      </c>
      <c r="B184" s="108" t="s">
        <v>350</v>
      </c>
      <c r="C184" s="41" t="s">
        <v>351</v>
      </c>
      <c r="D184" s="48"/>
      <c r="E184" s="84"/>
      <c r="F184" s="309">
        <f>K175</f>
        <v>584</v>
      </c>
      <c r="G184" s="310"/>
      <c r="H184" s="16" t="s">
        <v>896</v>
      </c>
      <c r="I184" s="16"/>
      <c r="J184" s="47"/>
      <c r="K184" s="48"/>
      <c r="L184" s="48"/>
      <c r="M184" s="48"/>
      <c r="N184" s="48"/>
      <c r="O184" s="48"/>
      <c r="P184" s="51"/>
      <c r="Q184" s="47"/>
      <c r="R184" s="48"/>
      <c r="S184" s="50"/>
      <c r="T184" s="49"/>
      <c r="U184" s="80"/>
      <c r="V184" s="47"/>
      <c r="W184" s="48"/>
      <c r="X184" s="30"/>
      <c r="Y184" s="50" t="s">
        <v>893</v>
      </c>
      <c r="Z184" s="313">
        <f>$Z$10</f>
        <v>2</v>
      </c>
      <c r="AA184" s="299"/>
      <c r="AB184" s="65"/>
      <c r="AC184" s="52" t="s">
        <v>1279</v>
      </c>
      <c r="AD184" s="52"/>
      <c r="AE184" s="52"/>
      <c r="AF184" s="52"/>
      <c r="AG184" s="52"/>
      <c r="AH184" s="300">
        <f>$AH$7</f>
        <v>0.25</v>
      </c>
      <c r="AI184" s="298"/>
      <c r="AJ184" s="55" t="s">
        <v>756</v>
      </c>
      <c r="AK184" s="63"/>
      <c r="AL184" s="110"/>
      <c r="AM184" s="111"/>
      <c r="AN184" s="111"/>
      <c r="AO184" s="111"/>
      <c r="AP184" s="112"/>
      <c r="AQ184" s="58">
        <f>ROUND(ROUND(ROUND((F184+F185*H185+K183*M183)*Z184,0)*(1+AH184),0)*(1+AM178),0)</f>
        <v>2976</v>
      </c>
      <c r="AR184" s="59"/>
    </row>
    <row r="185" spans="1:44" ht="16.5" customHeight="1">
      <c r="A185" s="39">
        <v>11</v>
      </c>
      <c r="B185" s="108" t="s">
        <v>352</v>
      </c>
      <c r="C185" s="41" t="s">
        <v>353</v>
      </c>
      <c r="D185" s="48"/>
      <c r="E185" s="84"/>
      <c r="F185" s="90">
        <f>K176</f>
        <v>5</v>
      </c>
      <c r="G185" s="49" t="s">
        <v>893</v>
      </c>
      <c r="H185" s="299">
        <f>M176</f>
        <v>83</v>
      </c>
      <c r="I185" s="299"/>
      <c r="J185" s="47"/>
      <c r="K185" s="70"/>
      <c r="L185" s="98"/>
      <c r="M185" s="98"/>
      <c r="N185" s="98"/>
      <c r="O185" s="98"/>
      <c r="P185" s="99"/>
      <c r="Q185" s="60"/>
      <c r="R185" s="36"/>
      <c r="S185" s="61"/>
      <c r="T185" s="66"/>
      <c r="U185" s="67"/>
      <c r="V185" s="60"/>
      <c r="W185" s="36"/>
      <c r="X185" s="36"/>
      <c r="Y185" s="36"/>
      <c r="Z185" s="61"/>
      <c r="AA185" s="66"/>
      <c r="AB185" s="67"/>
      <c r="AC185" s="52" t="s">
        <v>1282</v>
      </c>
      <c r="AD185" s="52"/>
      <c r="AE185" s="52"/>
      <c r="AF185" s="52"/>
      <c r="AG185" s="52"/>
      <c r="AH185" s="300">
        <f>$AH$8</f>
        <v>0.5</v>
      </c>
      <c r="AI185" s="298"/>
      <c r="AJ185" s="55" t="s">
        <v>938</v>
      </c>
      <c r="AK185" s="63"/>
      <c r="AL185" s="110"/>
      <c r="AM185" s="111"/>
      <c r="AN185" s="111"/>
      <c r="AO185" s="111"/>
      <c r="AP185" s="112"/>
      <c r="AQ185" s="58">
        <f>ROUND(ROUND(ROUND((F184+F185*H185+K183*M183)*Z184,0)*(1+AH185),0)*(1+AM178),0)</f>
        <v>3571</v>
      </c>
      <c r="AR185" s="59"/>
    </row>
    <row r="186" spans="1:44" ht="16.5" customHeight="1">
      <c r="A186" s="39">
        <v>11</v>
      </c>
      <c r="B186" s="108" t="s">
        <v>354</v>
      </c>
      <c r="C186" s="41" t="s">
        <v>355</v>
      </c>
      <c r="D186" s="47"/>
      <c r="E186" s="84"/>
      <c r="F186" s="48"/>
      <c r="G186" s="48"/>
      <c r="H186" s="48"/>
      <c r="I186" s="50" t="s">
        <v>1278</v>
      </c>
      <c r="J186" s="42" t="s">
        <v>1477</v>
      </c>
      <c r="K186" s="26"/>
      <c r="L186" s="26"/>
      <c r="M186" s="26"/>
      <c r="N186" s="26"/>
      <c r="O186" s="26"/>
      <c r="P186" s="44"/>
      <c r="Q186" s="26"/>
      <c r="R186" s="26"/>
      <c r="S186" s="43"/>
      <c r="T186" s="78"/>
      <c r="U186" s="79"/>
      <c r="V186" s="42"/>
      <c r="W186" s="26"/>
      <c r="X186" s="26"/>
      <c r="Y186" s="26"/>
      <c r="Z186" s="43"/>
      <c r="AA186" s="78"/>
      <c r="AB186" s="79"/>
      <c r="AC186" s="26"/>
      <c r="AD186" s="26"/>
      <c r="AE186" s="26"/>
      <c r="AF186" s="26"/>
      <c r="AG186" s="26"/>
      <c r="AH186" s="27"/>
      <c r="AI186" s="27"/>
      <c r="AJ186" s="26"/>
      <c r="AK186" s="44"/>
      <c r="AL186" s="47"/>
      <c r="AM186" s="48"/>
      <c r="AN186" s="48"/>
      <c r="AO186" s="48"/>
      <c r="AP186" s="51"/>
      <c r="AQ186" s="58">
        <f>ROUND(ROUND(F184+F185*H185+K189*M189,0)*(1+AM178),0)</f>
        <v>1282</v>
      </c>
      <c r="AR186" s="59"/>
    </row>
    <row r="187" spans="1:44" ht="16.5" customHeight="1">
      <c r="A187" s="39">
        <v>11</v>
      </c>
      <c r="B187" s="108" t="s">
        <v>356</v>
      </c>
      <c r="C187" s="41" t="s">
        <v>357</v>
      </c>
      <c r="D187" s="18"/>
      <c r="E187" s="84"/>
      <c r="F187" s="48"/>
      <c r="G187" s="48"/>
      <c r="H187" s="48"/>
      <c r="I187" s="48"/>
      <c r="J187" s="47" t="s">
        <v>1499</v>
      </c>
      <c r="K187" s="48"/>
      <c r="L187" s="48"/>
      <c r="M187" s="48"/>
      <c r="N187" s="48"/>
      <c r="O187" s="48"/>
      <c r="P187" s="51"/>
      <c r="Q187" s="48"/>
      <c r="R187" s="48"/>
      <c r="S187" s="50"/>
      <c r="T187" s="49"/>
      <c r="U187" s="80"/>
      <c r="V187" s="47"/>
      <c r="W187" s="48"/>
      <c r="X187" s="48"/>
      <c r="Y187" s="48"/>
      <c r="Z187" s="50"/>
      <c r="AA187" s="49"/>
      <c r="AB187" s="80"/>
      <c r="AC187" s="52" t="s">
        <v>1279</v>
      </c>
      <c r="AD187" s="52"/>
      <c r="AE187" s="52"/>
      <c r="AF187" s="52"/>
      <c r="AG187" s="52"/>
      <c r="AH187" s="300">
        <f>$AH$7</f>
        <v>0.25</v>
      </c>
      <c r="AI187" s="298"/>
      <c r="AJ187" s="55" t="s">
        <v>1280</v>
      </c>
      <c r="AK187" s="63"/>
      <c r="AL187" s="110"/>
      <c r="AM187" s="111"/>
      <c r="AN187" s="111"/>
      <c r="AO187" s="111"/>
      <c r="AP187" s="112"/>
      <c r="AQ187" s="58">
        <f>ROUND(ROUND((F184+F185*H185+K189*M189)*(1+AH187),0)*(1+AM178),0)</f>
        <v>1602</v>
      </c>
      <c r="AR187" s="59"/>
    </row>
    <row r="188" spans="1:44" ht="16.5" customHeight="1">
      <c r="A188" s="39">
        <v>11</v>
      </c>
      <c r="B188" s="108" t="s">
        <v>358</v>
      </c>
      <c r="C188" s="41" t="s">
        <v>359</v>
      </c>
      <c r="D188" s="18"/>
      <c r="E188" s="84"/>
      <c r="F188" s="48"/>
      <c r="G188" s="48"/>
      <c r="H188" s="48"/>
      <c r="I188" s="48"/>
      <c r="J188" s="47"/>
      <c r="K188" s="48"/>
      <c r="L188" s="48"/>
      <c r="M188" s="48"/>
      <c r="N188" s="48"/>
      <c r="O188" s="48"/>
      <c r="P188" s="51"/>
      <c r="Q188" s="48"/>
      <c r="R188" s="48"/>
      <c r="S188" s="50"/>
      <c r="T188" s="49"/>
      <c r="U188" s="80"/>
      <c r="V188" s="60"/>
      <c r="W188" s="36"/>
      <c r="X188" s="36"/>
      <c r="Y188" s="36"/>
      <c r="Z188" s="61"/>
      <c r="AA188" s="66"/>
      <c r="AB188" s="67"/>
      <c r="AC188" s="52" t="s">
        <v>1282</v>
      </c>
      <c r="AD188" s="52"/>
      <c r="AE188" s="52"/>
      <c r="AF188" s="52"/>
      <c r="AG188" s="52"/>
      <c r="AH188" s="300">
        <f>$AH$8</f>
        <v>0.5</v>
      </c>
      <c r="AI188" s="298"/>
      <c r="AJ188" s="55" t="s">
        <v>938</v>
      </c>
      <c r="AK188" s="63"/>
      <c r="AL188" s="110"/>
      <c r="AM188" s="111"/>
      <c r="AN188" s="111"/>
      <c r="AO188" s="111"/>
      <c r="AP188" s="112"/>
      <c r="AQ188" s="58">
        <f>ROUND(ROUND((F184+F185*H185+K189*M189)*(1+AH188),0)*(1+AM178),0)</f>
        <v>1923</v>
      </c>
      <c r="AR188" s="59"/>
    </row>
    <row r="189" spans="1:44" ht="16.5" customHeight="1">
      <c r="A189" s="39">
        <v>11</v>
      </c>
      <c r="B189" s="108" t="s">
        <v>360</v>
      </c>
      <c r="C189" s="41" t="s">
        <v>361</v>
      </c>
      <c r="D189" s="18"/>
      <c r="E189" s="84"/>
      <c r="F189" s="48"/>
      <c r="G189" s="48"/>
      <c r="H189" s="48"/>
      <c r="I189" s="48"/>
      <c r="J189" s="85" t="s">
        <v>896</v>
      </c>
      <c r="K189" s="16">
        <v>2</v>
      </c>
      <c r="L189" s="16" t="s">
        <v>893</v>
      </c>
      <c r="M189" s="299">
        <f>$M$15</f>
        <v>83</v>
      </c>
      <c r="N189" s="299"/>
      <c r="O189" s="48" t="s">
        <v>1278</v>
      </c>
      <c r="P189" s="51"/>
      <c r="Q189" s="48"/>
      <c r="R189" s="48"/>
      <c r="S189" s="50"/>
      <c r="T189" s="49"/>
      <c r="U189" s="80"/>
      <c r="V189" s="47" t="s">
        <v>1284</v>
      </c>
      <c r="W189" s="48"/>
      <c r="X189" s="48"/>
      <c r="Y189" s="48"/>
      <c r="Z189" s="50"/>
      <c r="AA189" s="49"/>
      <c r="AB189" s="80"/>
      <c r="AC189" s="48"/>
      <c r="AD189" s="48"/>
      <c r="AE189" s="48"/>
      <c r="AF189" s="48"/>
      <c r="AG189" s="48"/>
      <c r="AH189" s="8"/>
      <c r="AI189" s="8"/>
      <c r="AJ189" s="26"/>
      <c r="AK189" s="44"/>
      <c r="AL189" s="47"/>
      <c r="AM189" s="48"/>
      <c r="AN189" s="48"/>
      <c r="AO189" s="48"/>
      <c r="AP189" s="51"/>
      <c r="AQ189" s="58">
        <f>ROUND(ROUND((F184+F185*H185+K189*M189)*Z190,0)*(1+AM178),0)</f>
        <v>2563</v>
      </c>
      <c r="AR189" s="59"/>
    </row>
    <row r="190" spans="1:44" ht="16.5" customHeight="1">
      <c r="A190" s="39">
        <v>11</v>
      </c>
      <c r="B190" s="108" t="s">
        <v>362</v>
      </c>
      <c r="C190" s="41" t="s">
        <v>363</v>
      </c>
      <c r="D190" s="18"/>
      <c r="E190" s="84"/>
      <c r="F190" s="48"/>
      <c r="G190" s="48"/>
      <c r="H190" s="48"/>
      <c r="I190" s="48"/>
      <c r="J190" s="47"/>
      <c r="K190" s="48"/>
      <c r="L190" s="48"/>
      <c r="M190" s="70"/>
      <c r="N190" s="70"/>
      <c r="O190" s="48"/>
      <c r="P190" s="51"/>
      <c r="Q190" s="48"/>
      <c r="R190" s="48"/>
      <c r="S190" s="50"/>
      <c r="T190" s="49"/>
      <c r="U190" s="80"/>
      <c r="V190" s="47"/>
      <c r="W190" s="48"/>
      <c r="X190" s="30"/>
      <c r="Y190" s="50" t="s">
        <v>893</v>
      </c>
      <c r="Z190" s="313">
        <f>$Z$10</f>
        <v>2</v>
      </c>
      <c r="AA190" s="299"/>
      <c r="AB190" s="65"/>
      <c r="AC190" s="52" t="s">
        <v>1279</v>
      </c>
      <c r="AD190" s="52"/>
      <c r="AE190" s="52"/>
      <c r="AF190" s="52"/>
      <c r="AG190" s="52"/>
      <c r="AH190" s="300">
        <f>$AH$7</f>
        <v>0.25</v>
      </c>
      <c r="AI190" s="298"/>
      <c r="AJ190" s="55" t="s">
        <v>756</v>
      </c>
      <c r="AK190" s="63"/>
      <c r="AL190" s="110"/>
      <c r="AM190" s="111"/>
      <c r="AN190" s="111"/>
      <c r="AO190" s="111"/>
      <c r="AP190" s="112"/>
      <c r="AQ190" s="58">
        <f>ROUND(ROUND(ROUND((F184+F185*H185+K189*M189)*Z190,0)*(1+AH190),0)*(1+AM178),0)</f>
        <v>3204</v>
      </c>
      <c r="AR190" s="59"/>
    </row>
    <row r="191" spans="1:44" ht="16.5" customHeight="1">
      <c r="A191" s="39">
        <v>11</v>
      </c>
      <c r="B191" s="108" t="s">
        <v>364</v>
      </c>
      <c r="C191" s="41" t="s">
        <v>365</v>
      </c>
      <c r="D191" s="18"/>
      <c r="E191" s="84"/>
      <c r="F191" s="48"/>
      <c r="G191" s="48"/>
      <c r="H191" s="48"/>
      <c r="I191" s="48"/>
      <c r="J191" s="47"/>
      <c r="K191" s="48"/>
      <c r="L191" s="48"/>
      <c r="M191" s="48"/>
      <c r="N191" s="48"/>
      <c r="O191" s="48"/>
      <c r="P191" s="51"/>
      <c r="Q191" s="36"/>
      <c r="R191" s="36"/>
      <c r="S191" s="61"/>
      <c r="T191" s="66"/>
      <c r="U191" s="67"/>
      <c r="V191" s="60"/>
      <c r="W191" s="36"/>
      <c r="X191" s="36"/>
      <c r="Y191" s="36"/>
      <c r="Z191" s="61"/>
      <c r="AA191" s="66"/>
      <c r="AB191" s="67"/>
      <c r="AC191" s="52" t="s">
        <v>1282</v>
      </c>
      <c r="AD191" s="52"/>
      <c r="AE191" s="52"/>
      <c r="AF191" s="52"/>
      <c r="AG191" s="52"/>
      <c r="AH191" s="300">
        <f>$AH$8</f>
        <v>0.5</v>
      </c>
      <c r="AI191" s="298"/>
      <c r="AJ191" s="55" t="s">
        <v>938</v>
      </c>
      <c r="AK191" s="63"/>
      <c r="AL191" s="110"/>
      <c r="AM191" s="111"/>
      <c r="AN191" s="111"/>
      <c r="AO191" s="111"/>
      <c r="AP191" s="112"/>
      <c r="AQ191" s="58">
        <f>ROUND(ROUND(ROUND((F184+F185*H185+K189*M189)*Z190,0)*(1+AH191),0)*(1+AM178),0)</f>
        <v>3845</v>
      </c>
      <c r="AR191" s="59"/>
    </row>
    <row r="192" spans="1:44" ht="16.5" customHeight="1">
      <c r="A192" s="39">
        <v>11</v>
      </c>
      <c r="B192" s="108" t="s">
        <v>366</v>
      </c>
      <c r="C192" s="41" t="s">
        <v>367</v>
      </c>
      <c r="D192" s="18"/>
      <c r="E192" s="84"/>
      <c r="F192" s="48"/>
      <c r="G192" s="48"/>
      <c r="H192" s="48"/>
      <c r="I192" s="51"/>
      <c r="J192" s="42" t="s">
        <v>1505</v>
      </c>
      <c r="K192" s="26"/>
      <c r="L192" s="26"/>
      <c r="M192" s="26"/>
      <c r="N192" s="26"/>
      <c r="O192" s="26"/>
      <c r="P192" s="44"/>
      <c r="Q192" s="48"/>
      <c r="R192" s="48"/>
      <c r="S192" s="50"/>
      <c r="T192" s="49"/>
      <c r="U192" s="80"/>
      <c r="V192" s="42"/>
      <c r="W192" s="26"/>
      <c r="X192" s="26"/>
      <c r="Y192" s="26"/>
      <c r="Z192" s="43"/>
      <c r="AA192" s="78"/>
      <c r="AB192" s="79"/>
      <c r="AC192" s="18"/>
      <c r="AD192" s="18"/>
      <c r="AE192" s="18"/>
      <c r="AF192" s="18"/>
      <c r="AG192" s="18"/>
      <c r="AH192" s="8"/>
      <c r="AI192" s="8"/>
      <c r="AJ192" s="26"/>
      <c r="AK192" s="44"/>
      <c r="AL192" s="47"/>
      <c r="AM192" s="48"/>
      <c r="AN192" s="48"/>
      <c r="AO192" s="48"/>
      <c r="AP192" s="51"/>
      <c r="AQ192" s="58">
        <f>ROUND(ROUND(F184+F185*H185+K195*M195,0)*(1+AM178),0)</f>
        <v>1373</v>
      </c>
      <c r="AR192" s="59"/>
    </row>
    <row r="193" spans="1:44" ht="16.5" customHeight="1">
      <c r="A193" s="39">
        <v>11</v>
      </c>
      <c r="B193" s="108" t="s">
        <v>368</v>
      </c>
      <c r="C193" s="41" t="s">
        <v>369</v>
      </c>
      <c r="D193" s="18"/>
      <c r="E193" s="84"/>
      <c r="F193" s="48"/>
      <c r="G193" s="48"/>
      <c r="H193" s="48"/>
      <c r="I193" s="48"/>
      <c r="J193" s="47"/>
      <c r="K193" s="48"/>
      <c r="L193" s="48"/>
      <c r="M193" s="48"/>
      <c r="N193" s="48"/>
      <c r="O193" s="48"/>
      <c r="P193" s="51"/>
      <c r="Q193" s="48"/>
      <c r="R193" s="48"/>
      <c r="S193" s="50"/>
      <c r="T193" s="49"/>
      <c r="U193" s="80"/>
      <c r="V193" s="47"/>
      <c r="W193" s="48"/>
      <c r="X193" s="48"/>
      <c r="Y193" s="48"/>
      <c r="Z193" s="50"/>
      <c r="AA193" s="49"/>
      <c r="AB193" s="80"/>
      <c r="AC193" s="52" t="s">
        <v>1279</v>
      </c>
      <c r="AD193" s="52"/>
      <c r="AE193" s="52"/>
      <c r="AF193" s="52"/>
      <c r="AG193" s="52"/>
      <c r="AH193" s="300">
        <f>$AH$7</f>
        <v>0.25</v>
      </c>
      <c r="AI193" s="298"/>
      <c r="AJ193" s="55" t="s">
        <v>1280</v>
      </c>
      <c r="AK193" s="63"/>
      <c r="AL193" s="110"/>
      <c r="AM193" s="111"/>
      <c r="AN193" s="111"/>
      <c r="AO193" s="111"/>
      <c r="AP193" s="112"/>
      <c r="AQ193" s="58">
        <f>ROUND(ROUND((F184+F185*H185+K195*M195)*(1+AH193),0)*(1+AM178),0)</f>
        <v>1716</v>
      </c>
      <c r="AR193" s="59"/>
    </row>
    <row r="194" spans="1:44" ht="16.5" customHeight="1">
      <c r="A194" s="39">
        <v>11</v>
      </c>
      <c r="B194" s="108" t="s">
        <v>370</v>
      </c>
      <c r="C194" s="41" t="s">
        <v>371</v>
      </c>
      <c r="D194" s="18"/>
      <c r="E194" s="84"/>
      <c r="F194" s="48"/>
      <c r="G194" s="48"/>
      <c r="H194" s="48"/>
      <c r="I194" s="48"/>
      <c r="J194" s="47"/>
      <c r="K194" s="315"/>
      <c r="L194" s="315"/>
      <c r="M194" s="48"/>
      <c r="N194" s="48"/>
      <c r="O194" s="48"/>
      <c r="P194" s="51"/>
      <c r="Q194" s="48"/>
      <c r="R194" s="48"/>
      <c r="S194" s="50"/>
      <c r="T194" s="49"/>
      <c r="U194" s="80"/>
      <c r="V194" s="60"/>
      <c r="W194" s="36"/>
      <c r="X194" s="36"/>
      <c r="Y194" s="36"/>
      <c r="Z194" s="61"/>
      <c r="AA194" s="66"/>
      <c r="AB194" s="67"/>
      <c r="AC194" s="52" t="s">
        <v>1282</v>
      </c>
      <c r="AD194" s="52"/>
      <c r="AE194" s="52"/>
      <c r="AF194" s="52"/>
      <c r="AG194" s="52"/>
      <c r="AH194" s="300">
        <f>$AH$8</f>
        <v>0.5</v>
      </c>
      <c r="AI194" s="298"/>
      <c r="AJ194" s="55" t="s">
        <v>938</v>
      </c>
      <c r="AK194" s="63"/>
      <c r="AL194" s="110"/>
      <c r="AM194" s="111"/>
      <c r="AN194" s="111"/>
      <c r="AO194" s="111"/>
      <c r="AP194" s="112"/>
      <c r="AQ194" s="58">
        <f>ROUND(ROUND((F184+F185*H185+K195*M195)*(1+AH194),0)*(1+AM178),0)</f>
        <v>2059</v>
      </c>
      <c r="AR194" s="59"/>
    </row>
    <row r="195" spans="1:44" ht="16.5" customHeight="1">
      <c r="A195" s="39">
        <v>11</v>
      </c>
      <c r="B195" s="108" t="s">
        <v>372</v>
      </c>
      <c r="C195" s="41" t="s">
        <v>373</v>
      </c>
      <c r="D195" s="18"/>
      <c r="E195" s="84"/>
      <c r="F195" s="48"/>
      <c r="G195" s="48"/>
      <c r="H195" s="48"/>
      <c r="I195" s="48"/>
      <c r="J195" s="85" t="s">
        <v>896</v>
      </c>
      <c r="K195" s="16">
        <v>3</v>
      </c>
      <c r="L195" s="16" t="s">
        <v>893</v>
      </c>
      <c r="M195" s="299">
        <f>$M$15</f>
        <v>83</v>
      </c>
      <c r="N195" s="299"/>
      <c r="O195" s="48" t="s">
        <v>1278</v>
      </c>
      <c r="P195" s="51"/>
      <c r="Q195" s="48"/>
      <c r="R195" s="48"/>
      <c r="S195" s="50"/>
      <c r="T195" s="49"/>
      <c r="U195" s="80"/>
      <c r="V195" s="47" t="s">
        <v>1284</v>
      </c>
      <c r="W195" s="48"/>
      <c r="X195" s="48"/>
      <c r="Y195" s="48"/>
      <c r="Z195" s="50"/>
      <c r="AA195" s="49"/>
      <c r="AB195" s="80"/>
      <c r="AC195" s="18"/>
      <c r="AD195" s="18"/>
      <c r="AE195" s="18"/>
      <c r="AF195" s="18"/>
      <c r="AG195" s="18"/>
      <c r="AH195" s="8"/>
      <c r="AI195" s="8"/>
      <c r="AJ195" s="26"/>
      <c r="AK195" s="44"/>
      <c r="AL195" s="47"/>
      <c r="AM195" s="48"/>
      <c r="AN195" s="48"/>
      <c r="AO195" s="48"/>
      <c r="AP195" s="51"/>
      <c r="AQ195" s="58">
        <f>ROUND(ROUND((F184+F185*H185+K195*M195)*Z196,0)*(1+AM178),0)</f>
        <v>2746</v>
      </c>
      <c r="AR195" s="59"/>
    </row>
    <row r="196" spans="1:44" ht="16.5" customHeight="1">
      <c r="A196" s="39">
        <v>11</v>
      </c>
      <c r="B196" s="108" t="s">
        <v>374</v>
      </c>
      <c r="C196" s="41" t="s">
        <v>375</v>
      </c>
      <c r="D196" s="18"/>
      <c r="E196" s="84"/>
      <c r="F196" s="47"/>
      <c r="G196" s="48"/>
      <c r="H196" s="48"/>
      <c r="I196" s="48"/>
      <c r="J196" s="47"/>
      <c r="K196" s="48"/>
      <c r="L196" s="48"/>
      <c r="M196" s="48"/>
      <c r="N196" s="48"/>
      <c r="O196" s="48"/>
      <c r="P196" s="51"/>
      <c r="Q196" s="48"/>
      <c r="R196" s="48"/>
      <c r="S196" s="50"/>
      <c r="T196" s="49"/>
      <c r="U196" s="80"/>
      <c r="V196" s="47"/>
      <c r="W196" s="48"/>
      <c r="X196" s="48"/>
      <c r="Y196" s="50" t="s">
        <v>893</v>
      </c>
      <c r="Z196" s="313">
        <f>$Z$10</f>
        <v>2</v>
      </c>
      <c r="AA196" s="299"/>
      <c r="AB196" s="65"/>
      <c r="AC196" s="52" t="s">
        <v>1279</v>
      </c>
      <c r="AD196" s="52"/>
      <c r="AE196" s="52"/>
      <c r="AF196" s="52"/>
      <c r="AG196" s="52"/>
      <c r="AH196" s="300">
        <f>$AH$7</f>
        <v>0.25</v>
      </c>
      <c r="AI196" s="298"/>
      <c r="AJ196" s="55" t="s">
        <v>756</v>
      </c>
      <c r="AK196" s="63"/>
      <c r="AL196" s="110"/>
      <c r="AM196" s="111"/>
      <c r="AN196" s="111"/>
      <c r="AO196" s="111"/>
      <c r="AP196" s="112"/>
      <c r="AQ196" s="58">
        <f>ROUND(ROUND(ROUND((F184+F185*H185+K195*M195)*Z196,0)*(1+AH196),0)*(1+AM178),0)</f>
        <v>3432</v>
      </c>
      <c r="AR196" s="59"/>
    </row>
    <row r="197" spans="1:44" ht="16.5" customHeight="1">
      <c r="A197" s="39">
        <v>11</v>
      </c>
      <c r="B197" s="108" t="s">
        <v>376</v>
      </c>
      <c r="C197" s="41" t="s">
        <v>377</v>
      </c>
      <c r="D197" s="60"/>
      <c r="E197" s="100"/>
      <c r="F197" s="60"/>
      <c r="G197" s="36"/>
      <c r="H197" s="36"/>
      <c r="I197" s="36"/>
      <c r="J197" s="60"/>
      <c r="K197" s="95"/>
      <c r="L197" s="96"/>
      <c r="M197" s="96"/>
      <c r="N197" s="96"/>
      <c r="O197" s="96"/>
      <c r="P197" s="97"/>
      <c r="Q197" s="36"/>
      <c r="R197" s="36"/>
      <c r="S197" s="61"/>
      <c r="T197" s="66"/>
      <c r="U197" s="67"/>
      <c r="V197" s="60"/>
      <c r="W197" s="36"/>
      <c r="X197" s="36"/>
      <c r="Y197" s="36"/>
      <c r="Z197" s="61"/>
      <c r="AA197" s="66"/>
      <c r="AB197" s="67"/>
      <c r="AC197" s="52" t="s">
        <v>1282</v>
      </c>
      <c r="AD197" s="52"/>
      <c r="AE197" s="52"/>
      <c r="AF197" s="52"/>
      <c r="AG197" s="52"/>
      <c r="AH197" s="300">
        <f>$AH$8</f>
        <v>0.5</v>
      </c>
      <c r="AI197" s="298"/>
      <c r="AJ197" s="55" t="s">
        <v>938</v>
      </c>
      <c r="AK197" s="63"/>
      <c r="AL197" s="116"/>
      <c r="AM197" s="117"/>
      <c r="AN197" s="117"/>
      <c r="AO197" s="117"/>
      <c r="AP197" s="118"/>
      <c r="AQ197" s="58">
        <f>ROUND(ROUND(ROUND((F184+F185*H185+K195*M195)*Z196,0)*(1+AH197),0)*(1+AM178),0)</f>
        <v>4118</v>
      </c>
      <c r="AR197" s="120"/>
    </row>
    <row r="198" spans="1:44" ht="16.5" customHeight="1">
      <c r="A198" s="91">
        <v>11</v>
      </c>
      <c r="B198" s="108" t="s">
        <v>378</v>
      </c>
      <c r="C198" s="92" t="s">
        <v>379</v>
      </c>
      <c r="D198" s="324" t="s">
        <v>1274</v>
      </c>
      <c r="E198" s="322" t="s">
        <v>1338</v>
      </c>
      <c r="F198" s="47" t="s">
        <v>949</v>
      </c>
      <c r="G198" s="48"/>
      <c r="H198" s="48"/>
      <c r="I198" s="48"/>
      <c r="J198" s="48"/>
      <c r="K198" s="48"/>
      <c r="L198" s="48"/>
      <c r="M198" s="48"/>
      <c r="N198" s="48"/>
      <c r="O198" s="48"/>
      <c r="P198" s="51"/>
      <c r="Q198" s="48"/>
      <c r="R198" s="48"/>
      <c r="S198" s="50"/>
      <c r="T198" s="49"/>
      <c r="U198" s="80"/>
      <c r="V198" s="47"/>
      <c r="W198" s="48"/>
      <c r="X198" s="48"/>
      <c r="Y198" s="48"/>
      <c r="Z198" s="50"/>
      <c r="AA198" s="49"/>
      <c r="AB198" s="80"/>
      <c r="AC198" s="48"/>
      <c r="AD198" s="48"/>
      <c r="AE198" s="48"/>
      <c r="AF198" s="48"/>
      <c r="AG198" s="48"/>
      <c r="AH198" s="16"/>
      <c r="AI198" s="16"/>
      <c r="AJ198" s="48"/>
      <c r="AK198" s="51"/>
      <c r="AL198" s="344" t="s">
        <v>2014</v>
      </c>
      <c r="AM198" s="321"/>
      <c r="AN198" s="321"/>
      <c r="AO198" s="321"/>
      <c r="AP198" s="345"/>
      <c r="AQ198" s="93"/>
      <c r="AR198" s="82" t="s">
        <v>1340</v>
      </c>
    </row>
    <row r="199" spans="1:44" ht="16.5" customHeight="1">
      <c r="A199" s="39">
        <v>11</v>
      </c>
      <c r="B199" s="108" t="s">
        <v>380</v>
      </c>
      <c r="C199" s="41" t="s">
        <v>381</v>
      </c>
      <c r="D199" s="324"/>
      <c r="E199" s="322"/>
      <c r="F199" s="47"/>
      <c r="G199" s="48"/>
      <c r="H199" s="48"/>
      <c r="I199" s="48"/>
      <c r="J199" s="48"/>
      <c r="K199" s="299">
        <f>K55</f>
        <v>584</v>
      </c>
      <c r="L199" s="299"/>
      <c r="M199" s="16" t="s">
        <v>894</v>
      </c>
      <c r="N199" s="16"/>
      <c r="O199" s="48"/>
      <c r="P199" s="51"/>
      <c r="Q199" s="48"/>
      <c r="R199" s="48"/>
      <c r="S199" s="50"/>
      <c r="T199" s="49"/>
      <c r="U199" s="80"/>
      <c r="V199" s="47"/>
      <c r="W199" s="48"/>
      <c r="X199" s="48"/>
      <c r="Y199" s="48"/>
      <c r="Z199" s="50"/>
      <c r="AA199" s="49"/>
      <c r="AB199" s="80"/>
      <c r="AC199" s="52" t="s">
        <v>1279</v>
      </c>
      <c r="AD199" s="52"/>
      <c r="AE199" s="52"/>
      <c r="AF199" s="52"/>
      <c r="AG199" s="52"/>
      <c r="AH199" s="300">
        <f>$AH$7</f>
        <v>0.25</v>
      </c>
      <c r="AI199" s="298"/>
      <c r="AJ199" s="55" t="s">
        <v>1280</v>
      </c>
      <c r="AK199" s="63"/>
      <c r="AL199" s="320"/>
      <c r="AM199" s="337"/>
      <c r="AN199" s="337"/>
      <c r="AO199" s="337"/>
      <c r="AP199" s="345"/>
      <c r="AQ199" s="58"/>
      <c r="AR199" s="59"/>
    </row>
    <row r="200" spans="1:44" ht="16.5" customHeight="1">
      <c r="A200" s="39">
        <v>11</v>
      </c>
      <c r="B200" s="108" t="s">
        <v>382</v>
      </c>
      <c r="C200" s="41" t="s">
        <v>383</v>
      </c>
      <c r="D200" s="324"/>
      <c r="E200" s="322"/>
      <c r="F200" s="47"/>
      <c r="G200" s="48"/>
      <c r="H200" s="48"/>
      <c r="I200" s="48"/>
      <c r="J200" s="48"/>
      <c r="K200" s="16" t="s">
        <v>955</v>
      </c>
      <c r="L200" s="49" t="s">
        <v>895</v>
      </c>
      <c r="M200" s="299">
        <f>$M$80</f>
        <v>83</v>
      </c>
      <c r="N200" s="299"/>
      <c r="O200" s="48" t="s">
        <v>1278</v>
      </c>
      <c r="P200" s="51"/>
      <c r="Q200" s="48"/>
      <c r="R200" s="48"/>
      <c r="S200" s="50"/>
      <c r="T200" s="49"/>
      <c r="U200" s="80"/>
      <c r="V200" s="60"/>
      <c r="W200" s="36"/>
      <c r="X200" s="36"/>
      <c r="Y200" s="36"/>
      <c r="Z200" s="61"/>
      <c r="AA200" s="66"/>
      <c r="AB200" s="67"/>
      <c r="AC200" s="52" t="s">
        <v>1282</v>
      </c>
      <c r="AD200" s="52"/>
      <c r="AE200" s="52"/>
      <c r="AF200" s="52"/>
      <c r="AG200" s="52"/>
      <c r="AH200" s="300">
        <f>$AH$8</f>
        <v>0.5</v>
      </c>
      <c r="AI200" s="298"/>
      <c r="AJ200" s="55" t="s">
        <v>938</v>
      </c>
      <c r="AK200" s="63"/>
      <c r="AL200" s="110"/>
      <c r="AM200" s="111"/>
      <c r="AN200" s="111"/>
      <c r="AO200" s="111"/>
      <c r="AP200" s="112"/>
      <c r="AQ200" s="58"/>
      <c r="AR200" s="59"/>
    </row>
    <row r="201" spans="1:44" ht="16.5" customHeight="1">
      <c r="A201" s="39">
        <v>11</v>
      </c>
      <c r="B201" s="108" t="s">
        <v>384</v>
      </c>
      <c r="C201" s="41" t="s">
        <v>385</v>
      </c>
      <c r="D201" s="324"/>
      <c r="E201" s="322"/>
      <c r="F201" s="47"/>
      <c r="G201" s="48"/>
      <c r="H201" s="342" t="s">
        <v>1516</v>
      </c>
      <c r="I201" s="342"/>
      <c r="J201" s="342"/>
      <c r="K201" s="342"/>
      <c r="L201" s="342"/>
      <c r="M201" s="342"/>
      <c r="N201" s="342"/>
      <c r="O201" s="342"/>
      <c r="P201" s="343"/>
      <c r="Q201" s="48"/>
      <c r="R201" s="48"/>
      <c r="S201" s="50"/>
      <c r="T201" s="49"/>
      <c r="U201" s="80"/>
      <c r="V201" s="47" t="s">
        <v>1284</v>
      </c>
      <c r="W201" s="48"/>
      <c r="X201" s="48"/>
      <c r="Y201" s="48"/>
      <c r="Z201" s="50"/>
      <c r="AA201" s="49"/>
      <c r="AB201" s="80"/>
      <c r="AC201" s="48"/>
      <c r="AD201" s="48"/>
      <c r="AE201" s="48"/>
      <c r="AF201" s="48"/>
      <c r="AG201" s="48"/>
      <c r="AH201" s="8"/>
      <c r="AI201" s="8"/>
      <c r="AJ201" s="26"/>
      <c r="AK201" s="44"/>
      <c r="AL201" s="47"/>
      <c r="AM201" s="48"/>
      <c r="AN201" s="48"/>
      <c r="AO201" s="48"/>
      <c r="AP201" s="51"/>
      <c r="AQ201" s="58"/>
      <c r="AR201" s="59"/>
    </row>
    <row r="202" spans="1:44" ht="16.5" customHeight="1">
      <c r="A202" s="39">
        <v>11</v>
      </c>
      <c r="B202" s="108" t="s">
        <v>386</v>
      </c>
      <c r="C202" s="41" t="s">
        <v>387</v>
      </c>
      <c r="D202" s="324"/>
      <c r="E202" s="322"/>
      <c r="F202" s="47"/>
      <c r="G202" s="48"/>
      <c r="H202" s="342"/>
      <c r="I202" s="342"/>
      <c r="J202" s="342"/>
      <c r="K202" s="342"/>
      <c r="L202" s="342"/>
      <c r="M202" s="342"/>
      <c r="N202" s="342"/>
      <c r="O202" s="342"/>
      <c r="P202" s="343"/>
      <c r="Q202" s="48"/>
      <c r="R202" s="48"/>
      <c r="S202" s="50"/>
      <c r="T202" s="49"/>
      <c r="U202" s="80"/>
      <c r="V202" s="47"/>
      <c r="W202" s="48"/>
      <c r="X202" s="30"/>
      <c r="Y202" s="50" t="s">
        <v>950</v>
      </c>
      <c r="Z202" s="313">
        <f>$Z$10</f>
        <v>2</v>
      </c>
      <c r="AA202" s="299"/>
      <c r="AB202" s="65"/>
      <c r="AC202" s="52" t="s">
        <v>1279</v>
      </c>
      <c r="AD202" s="52"/>
      <c r="AE202" s="52"/>
      <c r="AF202" s="52"/>
      <c r="AG202" s="52"/>
      <c r="AH202" s="300">
        <f>$AH$7</f>
        <v>0.25</v>
      </c>
      <c r="AI202" s="298"/>
      <c r="AJ202" s="55" t="s">
        <v>756</v>
      </c>
      <c r="AK202" s="63"/>
      <c r="AL202" s="110"/>
      <c r="AM202" s="313">
        <f>$AM$10</f>
        <v>0.1</v>
      </c>
      <c r="AN202" s="313"/>
      <c r="AO202" s="111" t="s">
        <v>756</v>
      </c>
      <c r="AP202" s="112"/>
      <c r="AQ202" s="58"/>
      <c r="AR202" s="59"/>
    </row>
    <row r="203" spans="1:44" ht="16.5" customHeight="1">
      <c r="A203" s="39">
        <v>11</v>
      </c>
      <c r="B203" s="108" t="s">
        <v>388</v>
      </c>
      <c r="C203" s="41" t="s">
        <v>389</v>
      </c>
      <c r="D203" s="324"/>
      <c r="E203" s="322"/>
      <c r="F203" s="60"/>
      <c r="G203" s="36"/>
      <c r="H203" s="36"/>
      <c r="I203" s="36"/>
      <c r="J203" s="36"/>
      <c r="K203" s="36"/>
      <c r="L203" s="36"/>
      <c r="M203" s="36"/>
      <c r="N203" s="36"/>
      <c r="O203" s="36"/>
      <c r="P203" s="62"/>
      <c r="Q203" s="36"/>
      <c r="R203" s="36"/>
      <c r="S203" s="61"/>
      <c r="T203" s="66"/>
      <c r="U203" s="67"/>
      <c r="V203" s="60"/>
      <c r="W203" s="36"/>
      <c r="X203" s="36"/>
      <c r="Y203" s="36"/>
      <c r="Z203" s="61"/>
      <c r="AA203" s="66"/>
      <c r="AB203" s="67"/>
      <c r="AC203" s="52" t="s">
        <v>1282</v>
      </c>
      <c r="AD203" s="52"/>
      <c r="AE203" s="52"/>
      <c r="AF203" s="52"/>
      <c r="AG203" s="52"/>
      <c r="AH203" s="300">
        <f>$AH$8</f>
        <v>0.5</v>
      </c>
      <c r="AI203" s="298"/>
      <c r="AJ203" s="55" t="s">
        <v>938</v>
      </c>
      <c r="AK203" s="63"/>
      <c r="AL203" s="110"/>
      <c r="AM203" s="111"/>
      <c r="AN203" s="111"/>
      <c r="AO203" s="111"/>
      <c r="AP203" s="112"/>
      <c r="AQ203" s="58"/>
      <c r="AR203" s="59"/>
    </row>
    <row r="204" spans="1:44" ht="16.5" customHeight="1">
      <c r="A204" s="39">
        <v>11</v>
      </c>
      <c r="B204" s="108" t="s">
        <v>390</v>
      </c>
      <c r="C204" s="41" t="s">
        <v>391</v>
      </c>
      <c r="D204" s="18"/>
      <c r="E204" s="84"/>
      <c r="F204" s="306" t="s">
        <v>1519</v>
      </c>
      <c r="G204" s="305"/>
      <c r="H204" s="305"/>
      <c r="I204" s="305"/>
      <c r="J204" s="47" t="s">
        <v>1520</v>
      </c>
      <c r="K204" s="48"/>
      <c r="L204" s="48"/>
      <c r="M204" s="48"/>
      <c r="N204" s="48"/>
      <c r="O204" s="48"/>
      <c r="P204" s="48"/>
      <c r="Q204" s="42"/>
      <c r="R204" s="26"/>
      <c r="S204" s="26"/>
      <c r="T204" s="43"/>
      <c r="U204" s="79"/>
      <c r="V204" s="42"/>
      <c r="W204" s="26"/>
      <c r="X204" s="26"/>
      <c r="Y204" s="26"/>
      <c r="Z204" s="43"/>
      <c r="AA204" s="78"/>
      <c r="AB204" s="79"/>
      <c r="AC204" s="26"/>
      <c r="AD204" s="26"/>
      <c r="AE204" s="26"/>
      <c r="AF204" s="26"/>
      <c r="AG204" s="26"/>
      <c r="AH204" s="27"/>
      <c r="AI204" s="27"/>
      <c r="AJ204" s="26"/>
      <c r="AK204" s="44"/>
      <c r="AL204" s="47"/>
      <c r="AM204" s="48"/>
      <c r="AN204" s="48"/>
      <c r="AO204" s="48"/>
      <c r="AP204" s="51"/>
      <c r="AQ204" s="58"/>
      <c r="AR204" s="59"/>
    </row>
    <row r="205" spans="1:44" ht="16.5" customHeight="1">
      <c r="A205" s="39">
        <v>11</v>
      </c>
      <c r="B205" s="108" t="s">
        <v>392</v>
      </c>
      <c r="C205" s="41" t="s">
        <v>393</v>
      </c>
      <c r="D205" s="18"/>
      <c r="E205" s="84"/>
      <c r="F205" s="306"/>
      <c r="G205" s="305"/>
      <c r="H205" s="305"/>
      <c r="I205" s="305"/>
      <c r="J205" s="47" t="s">
        <v>1522</v>
      </c>
      <c r="K205" s="48"/>
      <c r="L205" s="48"/>
      <c r="M205" s="48"/>
      <c r="N205" s="48"/>
      <c r="O205" s="48"/>
      <c r="P205" s="48"/>
      <c r="Q205" s="47"/>
      <c r="R205" s="48"/>
      <c r="S205" s="48"/>
      <c r="T205" s="50"/>
      <c r="U205" s="80"/>
      <c r="V205" s="47"/>
      <c r="W205" s="48"/>
      <c r="X205" s="48"/>
      <c r="Y205" s="48"/>
      <c r="Z205" s="50"/>
      <c r="AA205" s="49"/>
      <c r="AB205" s="80"/>
      <c r="AC205" s="52" t="s">
        <v>1279</v>
      </c>
      <c r="AD205" s="52"/>
      <c r="AE205" s="52"/>
      <c r="AF205" s="52"/>
      <c r="AG205" s="52"/>
      <c r="AH205" s="300">
        <f>$AH$7</f>
        <v>0.25</v>
      </c>
      <c r="AI205" s="298"/>
      <c r="AJ205" s="55" t="s">
        <v>1280</v>
      </c>
      <c r="AK205" s="63"/>
      <c r="AL205" s="110"/>
      <c r="AM205" s="111"/>
      <c r="AN205" s="111"/>
      <c r="AO205" s="111"/>
      <c r="AP205" s="112"/>
      <c r="AQ205" s="58"/>
      <c r="AR205" s="59"/>
    </row>
    <row r="206" spans="1:44" ht="16.5" customHeight="1">
      <c r="A206" s="39">
        <v>11</v>
      </c>
      <c r="B206" s="108" t="s">
        <v>394</v>
      </c>
      <c r="C206" s="41" t="s">
        <v>395</v>
      </c>
      <c r="D206" s="18"/>
      <c r="E206" s="84"/>
      <c r="F206" s="306"/>
      <c r="G206" s="305"/>
      <c r="H206" s="305"/>
      <c r="I206" s="305"/>
      <c r="J206" s="83"/>
      <c r="K206" s="48"/>
      <c r="L206" s="48"/>
      <c r="M206" s="48"/>
      <c r="N206" s="48"/>
      <c r="O206" s="48"/>
      <c r="P206" s="48"/>
      <c r="Q206" s="47"/>
      <c r="R206" s="48"/>
      <c r="S206" s="50"/>
      <c r="T206" s="49"/>
      <c r="U206" s="80"/>
      <c r="V206" s="60"/>
      <c r="W206" s="36"/>
      <c r="X206" s="36"/>
      <c r="Y206" s="36"/>
      <c r="Z206" s="61"/>
      <c r="AA206" s="66"/>
      <c r="AB206" s="67"/>
      <c r="AC206" s="52" t="s">
        <v>1282</v>
      </c>
      <c r="AD206" s="52"/>
      <c r="AE206" s="52"/>
      <c r="AF206" s="52"/>
      <c r="AG206" s="52"/>
      <c r="AH206" s="300">
        <f>$AH$8</f>
        <v>0.5</v>
      </c>
      <c r="AI206" s="298"/>
      <c r="AJ206" s="55" t="s">
        <v>938</v>
      </c>
      <c r="AK206" s="63"/>
      <c r="AL206" s="110"/>
      <c r="AM206" s="111"/>
      <c r="AN206" s="111"/>
      <c r="AO206" s="111"/>
      <c r="AP206" s="112"/>
      <c r="AQ206" s="58"/>
      <c r="AR206" s="59"/>
    </row>
    <row r="207" spans="1:44" ht="16.5" customHeight="1">
      <c r="A207" s="39">
        <v>11</v>
      </c>
      <c r="B207" s="108" t="s">
        <v>396</v>
      </c>
      <c r="C207" s="41" t="s">
        <v>397</v>
      </c>
      <c r="D207" s="18"/>
      <c r="E207" s="84"/>
      <c r="F207" s="307"/>
      <c r="G207" s="308"/>
      <c r="H207" s="308"/>
      <c r="I207" s="308"/>
      <c r="J207" s="85" t="s">
        <v>896</v>
      </c>
      <c r="K207" s="16">
        <v>1</v>
      </c>
      <c r="L207" s="16" t="s">
        <v>893</v>
      </c>
      <c r="M207" s="299">
        <f>$M$15</f>
        <v>83</v>
      </c>
      <c r="N207" s="299"/>
      <c r="O207" s="48" t="s">
        <v>1278</v>
      </c>
      <c r="P207" s="48"/>
      <c r="Q207" s="47"/>
      <c r="R207" s="48"/>
      <c r="S207" s="50"/>
      <c r="T207" s="49"/>
      <c r="U207" s="80"/>
      <c r="V207" s="47" t="s">
        <v>1284</v>
      </c>
      <c r="W207" s="48"/>
      <c r="X207" s="48"/>
      <c r="Y207" s="48"/>
      <c r="Z207" s="50"/>
      <c r="AA207" s="49"/>
      <c r="AB207" s="80"/>
      <c r="AC207" s="48"/>
      <c r="AD207" s="48"/>
      <c r="AE207" s="48"/>
      <c r="AF207" s="48"/>
      <c r="AG207" s="48"/>
      <c r="AH207" s="8"/>
      <c r="AI207" s="8"/>
      <c r="AJ207" s="26"/>
      <c r="AK207" s="44"/>
      <c r="AL207" s="47"/>
      <c r="AM207" s="48"/>
      <c r="AN207" s="48"/>
      <c r="AO207" s="48"/>
      <c r="AP207" s="51"/>
      <c r="AQ207" s="58"/>
      <c r="AR207" s="59"/>
    </row>
    <row r="208" spans="1:44" ht="16.5" customHeight="1">
      <c r="A208" s="39">
        <v>11</v>
      </c>
      <c r="B208" s="108" t="s">
        <v>398</v>
      </c>
      <c r="C208" s="41" t="s">
        <v>399</v>
      </c>
      <c r="D208" s="18"/>
      <c r="E208" s="84"/>
      <c r="F208" s="309">
        <f>K199</f>
        <v>584</v>
      </c>
      <c r="G208" s="310"/>
      <c r="H208" s="16" t="s">
        <v>896</v>
      </c>
      <c r="I208" s="16"/>
      <c r="J208" s="47"/>
      <c r="K208" s="48"/>
      <c r="L208" s="48"/>
      <c r="M208" s="70"/>
      <c r="N208" s="70"/>
      <c r="O208" s="48"/>
      <c r="P208" s="48"/>
      <c r="Q208" s="47"/>
      <c r="R208" s="48"/>
      <c r="S208" s="50"/>
      <c r="T208" s="49"/>
      <c r="U208" s="80"/>
      <c r="V208" s="47"/>
      <c r="W208" s="48"/>
      <c r="X208" s="30"/>
      <c r="Y208" s="50" t="s">
        <v>893</v>
      </c>
      <c r="Z208" s="313">
        <f>$Z$10</f>
        <v>2</v>
      </c>
      <c r="AA208" s="299"/>
      <c r="AB208" s="65"/>
      <c r="AC208" s="52" t="s">
        <v>1279</v>
      </c>
      <c r="AD208" s="52"/>
      <c r="AE208" s="52"/>
      <c r="AF208" s="52"/>
      <c r="AG208" s="52"/>
      <c r="AH208" s="300">
        <f>$AH$7</f>
        <v>0.25</v>
      </c>
      <c r="AI208" s="298"/>
      <c r="AJ208" s="55" t="s">
        <v>756</v>
      </c>
      <c r="AK208" s="63"/>
      <c r="AL208" s="110"/>
      <c r="AM208" s="111"/>
      <c r="AN208" s="111"/>
      <c r="AO208" s="111"/>
      <c r="AP208" s="112"/>
      <c r="AQ208" s="58"/>
      <c r="AR208" s="59"/>
    </row>
    <row r="209" spans="1:44" ht="16.5" customHeight="1">
      <c r="A209" s="39">
        <v>11</v>
      </c>
      <c r="B209" s="108" t="s">
        <v>400</v>
      </c>
      <c r="C209" s="41" t="s">
        <v>401</v>
      </c>
      <c r="D209" s="18"/>
      <c r="E209" s="84"/>
      <c r="F209" s="90" t="str">
        <f>K200</f>
        <v>ｍ</v>
      </c>
      <c r="G209" s="49" t="s">
        <v>893</v>
      </c>
      <c r="H209" s="299">
        <f>M200</f>
        <v>83</v>
      </c>
      <c r="I209" s="299"/>
      <c r="J209" s="47"/>
      <c r="K209" s="48"/>
      <c r="L209" s="48"/>
      <c r="M209" s="48"/>
      <c r="N209" s="48"/>
      <c r="O209" s="48"/>
      <c r="P209" s="48"/>
      <c r="Q209" s="60"/>
      <c r="R209" s="36"/>
      <c r="S209" s="61"/>
      <c r="T209" s="66"/>
      <c r="U209" s="67"/>
      <c r="V209" s="60"/>
      <c r="W209" s="36"/>
      <c r="X209" s="36"/>
      <c r="Y209" s="36"/>
      <c r="Z209" s="61"/>
      <c r="AA209" s="66"/>
      <c r="AB209" s="67"/>
      <c r="AC209" s="52" t="s">
        <v>1282</v>
      </c>
      <c r="AD209" s="52"/>
      <c r="AE209" s="52"/>
      <c r="AF209" s="52"/>
      <c r="AG209" s="52"/>
      <c r="AH209" s="300">
        <f>$AH$8</f>
        <v>0.5</v>
      </c>
      <c r="AI209" s="298"/>
      <c r="AJ209" s="55" t="s">
        <v>938</v>
      </c>
      <c r="AK209" s="63"/>
      <c r="AL209" s="110"/>
      <c r="AM209" s="111"/>
      <c r="AN209" s="111"/>
      <c r="AO209" s="111"/>
      <c r="AP209" s="112"/>
      <c r="AQ209" s="58"/>
      <c r="AR209" s="59"/>
    </row>
    <row r="210" spans="1:44" ht="16.5" customHeight="1">
      <c r="A210" s="39">
        <v>11</v>
      </c>
      <c r="B210" s="108" t="s">
        <v>402</v>
      </c>
      <c r="C210" s="41" t="s">
        <v>403</v>
      </c>
      <c r="D210" s="18"/>
      <c r="E210" s="84"/>
      <c r="F210" s="48"/>
      <c r="G210" s="48"/>
      <c r="H210" s="48"/>
      <c r="I210" s="50" t="s">
        <v>1278</v>
      </c>
      <c r="J210" s="42" t="s">
        <v>1528</v>
      </c>
      <c r="K210" s="26"/>
      <c r="L210" s="26"/>
      <c r="M210" s="26"/>
      <c r="N210" s="26"/>
      <c r="O210" s="26"/>
      <c r="P210" s="44"/>
      <c r="Q210" s="26"/>
      <c r="R210" s="26"/>
      <c r="S210" s="26"/>
      <c r="T210" s="43"/>
      <c r="U210" s="79"/>
      <c r="V210" s="42"/>
      <c r="W210" s="26"/>
      <c r="X210" s="26"/>
      <c r="Y210" s="26"/>
      <c r="Z210" s="43"/>
      <c r="AA210" s="78"/>
      <c r="AB210" s="79"/>
      <c r="AC210" s="18"/>
      <c r="AD210" s="18"/>
      <c r="AE210" s="18"/>
      <c r="AF210" s="18"/>
      <c r="AG210" s="18"/>
      <c r="AH210" s="8"/>
      <c r="AI210" s="8"/>
      <c r="AJ210" s="26"/>
      <c r="AK210" s="44"/>
      <c r="AL210" s="47"/>
      <c r="AM210" s="48"/>
      <c r="AN210" s="48"/>
      <c r="AO210" s="48"/>
      <c r="AP210" s="51"/>
      <c r="AQ210" s="58"/>
      <c r="AR210" s="59"/>
    </row>
    <row r="211" spans="1:44" ht="16.5" customHeight="1">
      <c r="A211" s="39">
        <v>11</v>
      </c>
      <c r="B211" s="108" t="s">
        <v>404</v>
      </c>
      <c r="C211" s="41" t="s">
        <v>405</v>
      </c>
      <c r="D211" s="18"/>
      <c r="E211" s="84"/>
      <c r="F211" s="48"/>
      <c r="G211" s="48"/>
      <c r="H211" s="48"/>
      <c r="I211" s="48"/>
      <c r="J211" s="47" t="s">
        <v>1530</v>
      </c>
      <c r="K211" s="48"/>
      <c r="L211" s="48"/>
      <c r="M211" s="48"/>
      <c r="N211" s="48"/>
      <c r="O211" s="48"/>
      <c r="P211" s="51"/>
      <c r="Q211" s="48"/>
      <c r="R211" s="48"/>
      <c r="S211" s="48"/>
      <c r="T211" s="50"/>
      <c r="U211" s="80"/>
      <c r="V211" s="47"/>
      <c r="W211" s="48"/>
      <c r="X211" s="48"/>
      <c r="Y211" s="48"/>
      <c r="Z211" s="50"/>
      <c r="AA211" s="49"/>
      <c r="AB211" s="80"/>
      <c r="AC211" s="52" t="s">
        <v>1279</v>
      </c>
      <c r="AD211" s="52"/>
      <c r="AE211" s="52"/>
      <c r="AF211" s="52"/>
      <c r="AG211" s="52"/>
      <c r="AH211" s="300">
        <f>$AH$7</f>
        <v>0.25</v>
      </c>
      <c r="AI211" s="298"/>
      <c r="AJ211" s="55" t="s">
        <v>1280</v>
      </c>
      <c r="AK211" s="63"/>
      <c r="AL211" s="110"/>
      <c r="AM211" s="111"/>
      <c r="AN211" s="111"/>
      <c r="AO211" s="111"/>
      <c r="AP211" s="112"/>
      <c r="AQ211" s="58"/>
      <c r="AR211" s="59"/>
    </row>
    <row r="212" spans="1:44" ht="16.5" customHeight="1">
      <c r="A212" s="39">
        <v>11</v>
      </c>
      <c r="B212" s="108" t="s">
        <v>406</v>
      </c>
      <c r="C212" s="41" t="s">
        <v>407</v>
      </c>
      <c r="D212" s="18"/>
      <c r="E212" s="84"/>
      <c r="F212" s="48"/>
      <c r="G212" s="48"/>
      <c r="H212" s="48"/>
      <c r="I212" s="48"/>
      <c r="J212" s="47"/>
      <c r="K212" s="48"/>
      <c r="L212" s="48"/>
      <c r="M212" s="48"/>
      <c r="N212" s="48"/>
      <c r="O212" s="48"/>
      <c r="P212" s="51"/>
      <c r="Q212" s="48"/>
      <c r="R212" s="48"/>
      <c r="S212" s="50"/>
      <c r="T212" s="49"/>
      <c r="U212" s="80"/>
      <c r="V212" s="60"/>
      <c r="W212" s="36"/>
      <c r="X212" s="36"/>
      <c r="Y212" s="36"/>
      <c r="Z212" s="61"/>
      <c r="AA212" s="66"/>
      <c r="AB212" s="67"/>
      <c r="AC212" s="52" t="s">
        <v>1282</v>
      </c>
      <c r="AD212" s="52"/>
      <c r="AE212" s="52"/>
      <c r="AF212" s="52"/>
      <c r="AG212" s="52"/>
      <c r="AH212" s="300">
        <f>$AH$8</f>
        <v>0.5</v>
      </c>
      <c r="AI212" s="298"/>
      <c r="AJ212" s="55" t="s">
        <v>938</v>
      </c>
      <c r="AK212" s="63"/>
      <c r="AL212" s="110"/>
      <c r="AM212" s="111"/>
      <c r="AN212" s="111"/>
      <c r="AO212" s="111"/>
      <c r="AP212" s="112"/>
      <c r="AQ212" s="58"/>
      <c r="AR212" s="59"/>
    </row>
    <row r="213" spans="1:44" ht="16.5" customHeight="1">
      <c r="A213" s="39">
        <v>11</v>
      </c>
      <c r="B213" s="108" t="s">
        <v>408</v>
      </c>
      <c r="C213" s="41" t="s">
        <v>409</v>
      </c>
      <c r="D213" s="18"/>
      <c r="E213" s="84"/>
      <c r="F213" s="48"/>
      <c r="G213" s="48"/>
      <c r="H213" s="48"/>
      <c r="I213" s="48"/>
      <c r="J213" s="85" t="s">
        <v>896</v>
      </c>
      <c r="K213" s="16">
        <v>2</v>
      </c>
      <c r="L213" s="16" t="s">
        <v>893</v>
      </c>
      <c r="M213" s="299">
        <f>$M$15</f>
        <v>83</v>
      </c>
      <c r="N213" s="299"/>
      <c r="O213" s="48" t="s">
        <v>1278</v>
      </c>
      <c r="P213" s="51"/>
      <c r="Q213" s="48"/>
      <c r="R213" s="48"/>
      <c r="S213" s="50"/>
      <c r="T213" s="49"/>
      <c r="U213" s="80"/>
      <c r="V213" s="47" t="s">
        <v>1284</v>
      </c>
      <c r="W213" s="48"/>
      <c r="X213" s="48"/>
      <c r="Y213" s="48"/>
      <c r="Z213" s="50"/>
      <c r="AA213" s="49"/>
      <c r="AB213" s="80"/>
      <c r="AC213" s="18"/>
      <c r="AD213" s="18"/>
      <c r="AE213" s="18"/>
      <c r="AF213" s="18"/>
      <c r="AG213" s="18"/>
      <c r="AH213" s="8"/>
      <c r="AI213" s="8"/>
      <c r="AJ213" s="26"/>
      <c r="AK213" s="44"/>
      <c r="AL213" s="47"/>
      <c r="AM213" s="48"/>
      <c r="AN213" s="48"/>
      <c r="AO213" s="48"/>
      <c r="AP213" s="51"/>
      <c r="AQ213" s="58"/>
      <c r="AR213" s="59"/>
    </row>
    <row r="214" spans="1:44" ht="16.5" customHeight="1">
      <c r="A214" s="39">
        <v>11</v>
      </c>
      <c r="B214" s="108" t="s">
        <v>410</v>
      </c>
      <c r="C214" s="41" t="s">
        <v>411</v>
      </c>
      <c r="D214" s="18"/>
      <c r="E214" s="84"/>
      <c r="F214" s="48"/>
      <c r="G214" s="48"/>
      <c r="H214" s="48"/>
      <c r="I214" s="48"/>
      <c r="J214" s="47"/>
      <c r="K214" s="48"/>
      <c r="L214" s="48"/>
      <c r="M214" s="48"/>
      <c r="N214" s="48"/>
      <c r="O214" s="48"/>
      <c r="P214" s="51"/>
      <c r="Q214" s="48"/>
      <c r="R214" s="48"/>
      <c r="S214" s="50"/>
      <c r="T214" s="49"/>
      <c r="U214" s="80"/>
      <c r="V214" s="47"/>
      <c r="W214" s="48"/>
      <c r="X214" s="30"/>
      <c r="Y214" s="50" t="s">
        <v>893</v>
      </c>
      <c r="Z214" s="313">
        <f>$Z$10</f>
        <v>2</v>
      </c>
      <c r="AA214" s="299"/>
      <c r="AB214" s="65"/>
      <c r="AC214" s="52" t="s">
        <v>1279</v>
      </c>
      <c r="AD214" s="52"/>
      <c r="AE214" s="52"/>
      <c r="AF214" s="52"/>
      <c r="AG214" s="52"/>
      <c r="AH214" s="300">
        <f>$AH$7</f>
        <v>0.25</v>
      </c>
      <c r="AI214" s="298"/>
      <c r="AJ214" s="55" t="s">
        <v>756</v>
      </c>
      <c r="AK214" s="63"/>
      <c r="AL214" s="110"/>
      <c r="AM214" s="111"/>
      <c r="AN214" s="111"/>
      <c r="AO214" s="111"/>
      <c r="AP214" s="112"/>
      <c r="AQ214" s="58"/>
      <c r="AR214" s="59"/>
    </row>
    <row r="215" spans="1:44" ht="16.5" customHeight="1">
      <c r="A215" s="39">
        <v>11</v>
      </c>
      <c r="B215" s="108" t="s">
        <v>412</v>
      </c>
      <c r="C215" s="41" t="s">
        <v>413</v>
      </c>
      <c r="D215" s="18"/>
      <c r="E215" s="84"/>
      <c r="F215" s="48"/>
      <c r="G215" s="48"/>
      <c r="H215" s="48"/>
      <c r="I215" s="48"/>
      <c r="J215" s="47"/>
      <c r="K215" s="70"/>
      <c r="L215" s="98"/>
      <c r="M215" s="98"/>
      <c r="N215" s="98"/>
      <c r="O215" s="98"/>
      <c r="P215" s="99"/>
      <c r="Q215" s="36"/>
      <c r="R215" s="36"/>
      <c r="S215" s="61"/>
      <c r="T215" s="66"/>
      <c r="U215" s="67"/>
      <c r="V215" s="60"/>
      <c r="W215" s="36"/>
      <c r="X215" s="36"/>
      <c r="Y215" s="36"/>
      <c r="Z215" s="61"/>
      <c r="AA215" s="66"/>
      <c r="AB215" s="67"/>
      <c r="AC215" s="52" t="s">
        <v>1282</v>
      </c>
      <c r="AD215" s="52"/>
      <c r="AE215" s="52"/>
      <c r="AF215" s="52"/>
      <c r="AG215" s="52"/>
      <c r="AH215" s="300">
        <f>$AH$8</f>
        <v>0.5</v>
      </c>
      <c r="AI215" s="298"/>
      <c r="AJ215" s="55" t="s">
        <v>938</v>
      </c>
      <c r="AK215" s="63"/>
      <c r="AL215" s="110"/>
      <c r="AM215" s="111"/>
      <c r="AN215" s="111"/>
      <c r="AO215" s="111"/>
      <c r="AP215" s="112"/>
      <c r="AQ215" s="58"/>
      <c r="AR215" s="59"/>
    </row>
    <row r="216" spans="1:44" ht="16.5" customHeight="1">
      <c r="A216" s="39">
        <v>11</v>
      </c>
      <c r="B216" s="108" t="s">
        <v>414</v>
      </c>
      <c r="C216" s="41" t="s">
        <v>415</v>
      </c>
      <c r="D216" s="18"/>
      <c r="E216" s="84"/>
      <c r="F216" s="47"/>
      <c r="G216" s="48"/>
      <c r="H216" s="48"/>
      <c r="I216" s="48"/>
      <c r="J216" s="42" t="s">
        <v>1536</v>
      </c>
      <c r="K216" s="26"/>
      <c r="L216" s="26"/>
      <c r="M216" s="26"/>
      <c r="N216" s="26"/>
      <c r="O216" s="26"/>
      <c r="P216" s="44"/>
      <c r="Q216" s="48"/>
      <c r="R216" s="48"/>
      <c r="S216" s="48"/>
      <c r="T216" s="50"/>
      <c r="U216" s="80"/>
      <c r="V216" s="42"/>
      <c r="W216" s="26"/>
      <c r="X216" s="26"/>
      <c r="Y216" s="26"/>
      <c r="Z216" s="43"/>
      <c r="AA216" s="78"/>
      <c r="AB216" s="79"/>
      <c r="AC216" s="18"/>
      <c r="AD216" s="18"/>
      <c r="AE216" s="18"/>
      <c r="AF216" s="18"/>
      <c r="AG216" s="18"/>
      <c r="AH216" s="8"/>
      <c r="AI216" s="8"/>
      <c r="AJ216" s="26"/>
      <c r="AK216" s="44"/>
      <c r="AL216" s="47"/>
      <c r="AM216" s="48"/>
      <c r="AN216" s="48"/>
      <c r="AO216" s="48"/>
      <c r="AP216" s="51"/>
      <c r="AQ216" s="58"/>
      <c r="AR216" s="59"/>
    </row>
    <row r="217" spans="1:44" ht="16.5" customHeight="1">
      <c r="A217" s="39">
        <v>11</v>
      </c>
      <c r="B217" s="108" t="s">
        <v>416</v>
      </c>
      <c r="C217" s="41" t="s">
        <v>417</v>
      </c>
      <c r="D217" s="18"/>
      <c r="E217" s="84"/>
      <c r="F217" s="48"/>
      <c r="G217" s="48"/>
      <c r="H217" s="48"/>
      <c r="I217" s="48"/>
      <c r="J217" s="47"/>
      <c r="K217" s="48"/>
      <c r="L217" s="48"/>
      <c r="M217" s="48"/>
      <c r="N217" s="48"/>
      <c r="O217" s="48"/>
      <c r="P217" s="51"/>
      <c r="Q217" s="48"/>
      <c r="R217" s="48"/>
      <c r="S217" s="50"/>
      <c r="T217" s="49"/>
      <c r="U217" s="80"/>
      <c r="V217" s="47"/>
      <c r="W217" s="48"/>
      <c r="X217" s="48"/>
      <c r="Y217" s="48"/>
      <c r="Z217" s="50"/>
      <c r="AA217" s="49"/>
      <c r="AB217" s="80"/>
      <c r="AC217" s="52" t="s">
        <v>1279</v>
      </c>
      <c r="AD217" s="52"/>
      <c r="AE217" s="52"/>
      <c r="AF217" s="52"/>
      <c r="AG217" s="52"/>
      <c r="AH217" s="300">
        <f>$AH$7</f>
        <v>0.25</v>
      </c>
      <c r="AI217" s="298"/>
      <c r="AJ217" s="55" t="s">
        <v>1280</v>
      </c>
      <c r="AK217" s="63"/>
      <c r="AL217" s="110"/>
      <c r="AM217" s="111"/>
      <c r="AN217" s="111"/>
      <c r="AO217" s="111"/>
      <c r="AP217" s="112"/>
      <c r="AQ217" s="58"/>
      <c r="AR217" s="59"/>
    </row>
    <row r="218" spans="1:44" ht="16.5" customHeight="1">
      <c r="A218" s="39">
        <v>11</v>
      </c>
      <c r="B218" s="108" t="s">
        <v>418</v>
      </c>
      <c r="C218" s="41" t="s">
        <v>419</v>
      </c>
      <c r="D218" s="18"/>
      <c r="E218" s="84"/>
      <c r="F218" s="48"/>
      <c r="G218" s="48"/>
      <c r="H218" s="48"/>
      <c r="I218" s="48"/>
      <c r="J218" s="47"/>
      <c r="K218" s="315"/>
      <c r="L218" s="315"/>
      <c r="M218" s="48"/>
      <c r="N218" s="48"/>
      <c r="O218" s="48"/>
      <c r="P218" s="51"/>
      <c r="Q218" s="48"/>
      <c r="R218" s="48"/>
      <c r="S218" s="50"/>
      <c r="T218" s="49"/>
      <c r="U218" s="80"/>
      <c r="V218" s="60"/>
      <c r="W218" s="36"/>
      <c r="X218" s="36"/>
      <c r="Y218" s="36"/>
      <c r="Z218" s="61"/>
      <c r="AA218" s="66"/>
      <c r="AB218" s="67"/>
      <c r="AC218" s="52" t="s">
        <v>1282</v>
      </c>
      <c r="AD218" s="52"/>
      <c r="AE218" s="52"/>
      <c r="AF218" s="52"/>
      <c r="AG218" s="52"/>
      <c r="AH218" s="300">
        <f>$AH$8</f>
        <v>0.5</v>
      </c>
      <c r="AI218" s="298"/>
      <c r="AJ218" s="55" t="s">
        <v>938</v>
      </c>
      <c r="AK218" s="63"/>
      <c r="AL218" s="110"/>
      <c r="AM218" s="111"/>
      <c r="AN218" s="111"/>
      <c r="AO218" s="111"/>
      <c r="AP218" s="112"/>
      <c r="AQ218" s="58"/>
      <c r="AR218" s="59"/>
    </row>
    <row r="219" spans="1:44" ht="16.5" customHeight="1">
      <c r="A219" s="39">
        <v>11</v>
      </c>
      <c r="B219" s="108" t="s">
        <v>420</v>
      </c>
      <c r="C219" s="41" t="s">
        <v>421</v>
      </c>
      <c r="D219" s="18"/>
      <c r="E219" s="84"/>
      <c r="F219" s="48"/>
      <c r="G219" s="48"/>
      <c r="H219" s="48"/>
      <c r="I219" s="48"/>
      <c r="J219" s="85" t="s">
        <v>896</v>
      </c>
      <c r="K219" s="16">
        <v>3</v>
      </c>
      <c r="L219" s="16" t="s">
        <v>893</v>
      </c>
      <c r="M219" s="299">
        <f>$M$15</f>
        <v>83</v>
      </c>
      <c r="N219" s="299"/>
      <c r="O219" s="48" t="s">
        <v>1278</v>
      </c>
      <c r="P219" s="51"/>
      <c r="Q219" s="48"/>
      <c r="R219" s="48"/>
      <c r="S219" s="50"/>
      <c r="T219" s="49"/>
      <c r="U219" s="80"/>
      <c r="V219" s="47" t="s">
        <v>1284</v>
      </c>
      <c r="W219" s="48"/>
      <c r="X219" s="48"/>
      <c r="Y219" s="48"/>
      <c r="Z219" s="50"/>
      <c r="AA219" s="49"/>
      <c r="AB219" s="80"/>
      <c r="AC219" s="18"/>
      <c r="AD219" s="18"/>
      <c r="AE219" s="18"/>
      <c r="AF219" s="18"/>
      <c r="AG219" s="18"/>
      <c r="AH219" s="8"/>
      <c r="AI219" s="8"/>
      <c r="AJ219" s="26"/>
      <c r="AK219" s="44"/>
      <c r="AL219" s="47"/>
      <c r="AM219" s="48"/>
      <c r="AN219" s="48"/>
      <c r="AO219" s="48"/>
      <c r="AP219" s="51"/>
      <c r="AQ219" s="58"/>
      <c r="AR219" s="59"/>
    </row>
    <row r="220" spans="1:44" ht="16.5" customHeight="1">
      <c r="A220" s="39">
        <v>11</v>
      </c>
      <c r="B220" s="108" t="s">
        <v>422</v>
      </c>
      <c r="C220" s="41" t="s">
        <v>423</v>
      </c>
      <c r="D220" s="18"/>
      <c r="E220" s="84"/>
      <c r="F220" s="48"/>
      <c r="G220" s="48"/>
      <c r="H220" s="48"/>
      <c r="I220" s="48"/>
      <c r="J220" s="47"/>
      <c r="K220" s="48"/>
      <c r="L220" s="48"/>
      <c r="M220" s="48"/>
      <c r="N220" s="48"/>
      <c r="O220" s="48"/>
      <c r="P220" s="51"/>
      <c r="Q220" s="48"/>
      <c r="R220" s="48"/>
      <c r="S220" s="50"/>
      <c r="T220" s="49"/>
      <c r="U220" s="80"/>
      <c r="V220" s="47"/>
      <c r="W220" s="48"/>
      <c r="X220" s="48"/>
      <c r="Y220" s="50" t="s">
        <v>893</v>
      </c>
      <c r="Z220" s="313">
        <f>$Z$10</f>
        <v>2</v>
      </c>
      <c r="AA220" s="299"/>
      <c r="AB220" s="65"/>
      <c r="AC220" s="52" t="s">
        <v>1279</v>
      </c>
      <c r="AD220" s="52"/>
      <c r="AE220" s="52"/>
      <c r="AF220" s="52"/>
      <c r="AG220" s="52"/>
      <c r="AH220" s="300">
        <f>$AH$7</f>
        <v>0.25</v>
      </c>
      <c r="AI220" s="298"/>
      <c r="AJ220" s="55" t="s">
        <v>756</v>
      </c>
      <c r="AK220" s="63"/>
      <c r="AL220" s="110"/>
      <c r="AM220" s="111"/>
      <c r="AN220" s="111"/>
      <c r="AO220" s="111"/>
      <c r="AP220" s="112"/>
      <c r="AQ220" s="58"/>
      <c r="AR220" s="59"/>
    </row>
    <row r="221" spans="1:44" ht="16.5" customHeight="1">
      <c r="A221" s="39">
        <v>11</v>
      </c>
      <c r="B221" s="108" t="s">
        <v>424</v>
      </c>
      <c r="C221" s="41" t="s">
        <v>425</v>
      </c>
      <c r="D221" s="100"/>
      <c r="E221" s="100"/>
      <c r="F221" s="36"/>
      <c r="G221" s="36"/>
      <c r="H221" s="36"/>
      <c r="I221" s="36"/>
      <c r="J221" s="60"/>
      <c r="K221" s="95"/>
      <c r="L221" s="96"/>
      <c r="M221" s="96"/>
      <c r="N221" s="96"/>
      <c r="O221" s="96"/>
      <c r="P221" s="97"/>
      <c r="Q221" s="36"/>
      <c r="R221" s="36"/>
      <c r="S221" s="61"/>
      <c r="T221" s="66"/>
      <c r="U221" s="67"/>
      <c r="V221" s="60"/>
      <c r="W221" s="36"/>
      <c r="X221" s="36"/>
      <c r="Y221" s="36"/>
      <c r="Z221" s="61"/>
      <c r="AA221" s="66"/>
      <c r="AB221" s="67"/>
      <c r="AC221" s="52" t="s">
        <v>1282</v>
      </c>
      <c r="AD221" s="52"/>
      <c r="AE221" s="52"/>
      <c r="AF221" s="52"/>
      <c r="AG221" s="52"/>
      <c r="AH221" s="300">
        <f>$AH$8</f>
        <v>0.5</v>
      </c>
      <c r="AI221" s="298"/>
      <c r="AJ221" s="55" t="s">
        <v>938</v>
      </c>
      <c r="AK221" s="63"/>
      <c r="AL221" s="116"/>
      <c r="AM221" s="117"/>
      <c r="AN221" s="117"/>
      <c r="AO221" s="117"/>
      <c r="AP221" s="118"/>
      <c r="AQ221" s="58"/>
      <c r="AR221" s="59"/>
    </row>
    <row r="222" spans="1:44" ht="16.5" customHeight="1">
      <c r="A222" s="91">
        <v>11</v>
      </c>
      <c r="B222" s="91">
        <v>8025</v>
      </c>
      <c r="C222" s="92" t="s">
        <v>426</v>
      </c>
      <c r="D222" s="324" t="s">
        <v>1543</v>
      </c>
      <c r="E222" s="47" t="s">
        <v>1544</v>
      </c>
      <c r="F222" s="48"/>
      <c r="G222" s="48"/>
      <c r="H222" s="48"/>
      <c r="I222" s="48"/>
      <c r="J222" s="48"/>
      <c r="K222" s="48"/>
      <c r="L222" s="48"/>
      <c r="M222" s="48"/>
      <c r="N222" s="48"/>
      <c r="O222" s="48"/>
      <c r="P222" s="51"/>
      <c r="Q222" s="47"/>
      <c r="R222" s="48"/>
      <c r="S222" s="50"/>
      <c r="T222" s="49"/>
      <c r="U222" s="80"/>
      <c r="V222" s="47"/>
      <c r="W222" s="48"/>
      <c r="X222" s="48"/>
      <c r="Y222" s="48"/>
      <c r="Z222" s="50"/>
      <c r="AA222" s="49"/>
      <c r="AB222" s="80"/>
      <c r="AC222" s="48"/>
      <c r="AD222" s="48"/>
      <c r="AE222" s="48"/>
      <c r="AF222" s="48"/>
      <c r="AG222" s="48"/>
      <c r="AH222" s="16"/>
      <c r="AI222" s="16"/>
      <c r="AJ222" s="48"/>
      <c r="AK222" s="51"/>
      <c r="AL222" s="344" t="s">
        <v>2014</v>
      </c>
      <c r="AM222" s="321"/>
      <c r="AN222" s="321"/>
      <c r="AO222" s="321"/>
      <c r="AP222" s="345"/>
      <c r="AQ222" s="109">
        <f>ROUND(ROUND(K223,0)*(1+AM226),0)</f>
        <v>252</v>
      </c>
      <c r="AR222" s="46"/>
    </row>
    <row r="223" spans="1:44" ht="16.5" customHeight="1">
      <c r="A223" s="39">
        <v>11</v>
      </c>
      <c r="B223" s="91">
        <v>8026</v>
      </c>
      <c r="C223" s="41" t="s">
        <v>427</v>
      </c>
      <c r="D223" s="324"/>
      <c r="E223" s="47"/>
      <c r="F223" s="48"/>
      <c r="G223" s="48"/>
      <c r="H223" s="48"/>
      <c r="I223" s="48"/>
      <c r="J223" s="48"/>
      <c r="K223" s="299">
        <f>'訪問介護'!K223</f>
        <v>229</v>
      </c>
      <c r="L223" s="299"/>
      <c r="M223" s="48" t="s">
        <v>1278</v>
      </c>
      <c r="N223" s="48"/>
      <c r="O223" s="48"/>
      <c r="P223" s="51"/>
      <c r="Q223" s="47"/>
      <c r="R223" s="48"/>
      <c r="S223" s="50"/>
      <c r="T223" s="49"/>
      <c r="U223" s="80"/>
      <c r="V223" s="47"/>
      <c r="W223" s="48"/>
      <c r="X223" s="48"/>
      <c r="Y223" s="48"/>
      <c r="Z223" s="50"/>
      <c r="AA223" s="49"/>
      <c r="AB223" s="80"/>
      <c r="AC223" s="52" t="s">
        <v>1279</v>
      </c>
      <c r="AD223" s="52"/>
      <c r="AE223" s="52"/>
      <c r="AF223" s="52"/>
      <c r="AG223" s="52"/>
      <c r="AH223" s="300">
        <f>$AH$7</f>
        <v>0.25</v>
      </c>
      <c r="AI223" s="298"/>
      <c r="AJ223" s="55" t="s">
        <v>1280</v>
      </c>
      <c r="AK223" s="63"/>
      <c r="AL223" s="320"/>
      <c r="AM223" s="337"/>
      <c r="AN223" s="337"/>
      <c r="AO223" s="337"/>
      <c r="AP223" s="345"/>
      <c r="AQ223" s="58">
        <f>ROUND(ROUND(K223*(1+AH223),0)*(1+AM226),0)</f>
        <v>315</v>
      </c>
      <c r="AR223" s="59"/>
    </row>
    <row r="224" spans="1:44" ht="16.5" customHeight="1">
      <c r="A224" s="39">
        <v>11</v>
      </c>
      <c r="B224" s="91">
        <v>8027</v>
      </c>
      <c r="C224" s="41" t="s">
        <v>428</v>
      </c>
      <c r="D224" s="324"/>
      <c r="E224" s="47"/>
      <c r="F224" s="48"/>
      <c r="G224" s="48"/>
      <c r="H224" s="48"/>
      <c r="I224" s="48"/>
      <c r="J224" s="48"/>
      <c r="K224" s="48"/>
      <c r="L224" s="48"/>
      <c r="M224" s="48"/>
      <c r="N224" s="48"/>
      <c r="O224" s="48"/>
      <c r="P224" s="51"/>
      <c r="Q224" s="47"/>
      <c r="R224" s="48"/>
      <c r="S224" s="50"/>
      <c r="T224" s="49"/>
      <c r="U224" s="80"/>
      <c r="V224" s="60"/>
      <c r="W224" s="36"/>
      <c r="X224" s="36"/>
      <c r="Y224" s="36"/>
      <c r="Z224" s="61"/>
      <c r="AA224" s="66"/>
      <c r="AB224" s="67"/>
      <c r="AC224" s="52" t="s">
        <v>1282</v>
      </c>
      <c r="AD224" s="52"/>
      <c r="AE224" s="52"/>
      <c r="AF224" s="52"/>
      <c r="AG224" s="52"/>
      <c r="AH224" s="300">
        <f>$AH$8</f>
        <v>0.5</v>
      </c>
      <c r="AI224" s="298"/>
      <c r="AJ224" s="55" t="s">
        <v>938</v>
      </c>
      <c r="AK224" s="63"/>
      <c r="AL224" s="110"/>
      <c r="AM224" s="111"/>
      <c r="AN224" s="111"/>
      <c r="AO224" s="111"/>
      <c r="AP224" s="112"/>
      <c r="AQ224" s="58">
        <f>ROUND(ROUND(K223*(1+AH224),0)*(1+AM226),0)</f>
        <v>378</v>
      </c>
      <c r="AR224" s="59"/>
    </row>
    <row r="225" spans="1:44" ht="16.5" customHeight="1">
      <c r="A225" s="39">
        <v>11</v>
      </c>
      <c r="B225" s="91">
        <v>8028</v>
      </c>
      <c r="C225" s="41" t="s">
        <v>429</v>
      </c>
      <c r="D225" s="324"/>
      <c r="E225" s="47"/>
      <c r="F225" s="48"/>
      <c r="G225" s="48"/>
      <c r="H225" s="48"/>
      <c r="I225" s="48"/>
      <c r="J225" s="48"/>
      <c r="K225" s="48"/>
      <c r="L225" s="48"/>
      <c r="M225" s="48"/>
      <c r="N225" s="48"/>
      <c r="O225" s="48"/>
      <c r="P225" s="51"/>
      <c r="Q225" s="47"/>
      <c r="R225" s="48"/>
      <c r="S225" s="50"/>
      <c r="T225" s="49"/>
      <c r="U225" s="80"/>
      <c r="V225" s="47" t="s">
        <v>1284</v>
      </c>
      <c r="W225" s="48"/>
      <c r="X225" s="48"/>
      <c r="Y225" s="48"/>
      <c r="Z225" s="50"/>
      <c r="AA225" s="49"/>
      <c r="AB225" s="80"/>
      <c r="AC225" s="48"/>
      <c r="AD225" s="48"/>
      <c r="AE225" s="48"/>
      <c r="AF225" s="48"/>
      <c r="AG225" s="48"/>
      <c r="AH225" s="8"/>
      <c r="AI225" s="8"/>
      <c r="AJ225" s="26"/>
      <c r="AK225" s="44"/>
      <c r="AL225" s="47"/>
      <c r="AM225" s="48"/>
      <c r="AN225" s="48"/>
      <c r="AO225" s="48"/>
      <c r="AP225" s="51"/>
      <c r="AQ225" s="45">
        <f>ROUND(ROUND(K223*Z226,0)*(1+AM226),0)</f>
        <v>504</v>
      </c>
      <c r="AR225" s="59"/>
    </row>
    <row r="226" spans="1:44" ht="16.5" customHeight="1">
      <c r="A226" s="39">
        <v>11</v>
      </c>
      <c r="B226" s="91">
        <v>8029</v>
      </c>
      <c r="C226" s="41" t="s">
        <v>430</v>
      </c>
      <c r="D226" s="324"/>
      <c r="E226" s="47"/>
      <c r="F226" s="48"/>
      <c r="G226" s="48"/>
      <c r="H226" s="48"/>
      <c r="I226" s="48"/>
      <c r="J226" s="48"/>
      <c r="K226" s="48"/>
      <c r="L226" s="48"/>
      <c r="M226" s="48"/>
      <c r="N226" s="48"/>
      <c r="O226" s="48"/>
      <c r="P226" s="51"/>
      <c r="Q226" s="47"/>
      <c r="R226" s="48"/>
      <c r="S226" s="50"/>
      <c r="T226" s="49"/>
      <c r="U226" s="80"/>
      <c r="V226" s="47"/>
      <c r="W226" s="48"/>
      <c r="X226" s="30"/>
      <c r="Y226" s="50" t="s">
        <v>893</v>
      </c>
      <c r="Z226" s="313">
        <f>$Z$10</f>
        <v>2</v>
      </c>
      <c r="AA226" s="299"/>
      <c r="AB226" s="65"/>
      <c r="AC226" s="52" t="s">
        <v>1279</v>
      </c>
      <c r="AD226" s="52"/>
      <c r="AE226" s="52"/>
      <c r="AF226" s="52"/>
      <c r="AG226" s="52"/>
      <c r="AH226" s="300">
        <f>$AH$7</f>
        <v>0.25</v>
      </c>
      <c r="AI226" s="298"/>
      <c r="AJ226" s="55" t="s">
        <v>756</v>
      </c>
      <c r="AK226" s="63"/>
      <c r="AL226" s="110"/>
      <c r="AM226" s="313">
        <f>$AM$10</f>
        <v>0.1</v>
      </c>
      <c r="AN226" s="313"/>
      <c r="AO226" s="111" t="s">
        <v>756</v>
      </c>
      <c r="AP226" s="112"/>
      <c r="AQ226" s="58">
        <f>ROUND(ROUND(ROUND(K223*Z226,0)*(1+AH226),0)*(1+AM226),0)</f>
        <v>630</v>
      </c>
      <c r="AR226" s="59"/>
    </row>
    <row r="227" spans="1:44" ht="16.5" customHeight="1">
      <c r="A227" s="39">
        <v>11</v>
      </c>
      <c r="B227" s="91">
        <v>8030</v>
      </c>
      <c r="C227" s="41" t="s">
        <v>431</v>
      </c>
      <c r="D227" s="324"/>
      <c r="E227" s="47"/>
      <c r="F227" s="48"/>
      <c r="G227" s="48"/>
      <c r="H227" s="48"/>
      <c r="I227" s="48"/>
      <c r="J227" s="48"/>
      <c r="K227" s="48"/>
      <c r="L227" s="48"/>
      <c r="M227" s="48"/>
      <c r="N227" s="48"/>
      <c r="O227" s="48"/>
      <c r="P227" s="51"/>
      <c r="Q227" s="60"/>
      <c r="R227" s="36"/>
      <c r="S227" s="61"/>
      <c r="T227" s="66"/>
      <c r="U227" s="67"/>
      <c r="V227" s="60"/>
      <c r="W227" s="36"/>
      <c r="X227" s="36"/>
      <c r="Y227" s="36"/>
      <c r="Z227" s="61"/>
      <c r="AA227" s="66"/>
      <c r="AB227" s="67"/>
      <c r="AC227" s="52" t="s">
        <v>1282</v>
      </c>
      <c r="AD227" s="52"/>
      <c r="AE227" s="52"/>
      <c r="AF227" s="52"/>
      <c r="AG227" s="52"/>
      <c r="AH227" s="300">
        <f>$AH$8</f>
        <v>0.5</v>
      </c>
      <c r="AI227" s="298"/>
      <c r="AJ227" s="55" t="s">
        <v>938</v>
      </c>
      <c r="AK227" s="63"/>
      <c r="AL227" s="110"/>
      <c r="AM227" s="111"/>
      <c r="AN227" s="111"/>
      <c r="AO227" s="111"/>
      <c r="AP227" s="112"/>
      <c r="AQ227" s="58">
        <f>ROUND(ROUND(ROUND(K223*Z226,0)*(1+AH227),0)*(1+AM226),0)</f>
        <v>756</v>
      </c>
      <c r="AR227" s="59"/>
    </row>
    <row r="228" spans="1:44" ht="16.5" customHeight="1">
      <c r="A228" s="39">
        <v>11</v>
      </c>
      <c r="B228" s="91">
        <v>8037</v>
      </c>
      <c r="C228" s="41" t="s">
        <v>432</v>
      </c>
      <c r="D228" s="324"/>
      <c r="E228" s="42" t="s">
        <v>1551</v>
      </c>
      <c r="F228" s="26"/>
      <c r="G228" s="26"/>
      <c r="H228" s="26"/>
      <c r="I228" s="26"/>
      <c r="J228" s="26"/>
      <c r="K228" s="26"/>
      <c r="L228" s="26"/>
      <c r="M228" s="26"/>
      <c r="N228" s="26"/>
      <c r="O228" s="26"/>
      <c r="P228" s="44"/>
      <c r="Q228" s="48"/>
      <c r="R228" s="48"/>
      <c r="S228" s="50"/>
      <c r="T228" s="49"/>
      <c r="U228" s="80"/>
      <c r="V228" s="42"/>
      <c r="W228" s="26"/>
      <c r="X228" s="26"/>
      <c r="Y228" s="26"/>
      <c r="Z228" s="43"/>
      <c r="AA228" s="78"/>
      <c r="AB228" s="79"/>
      <c r="AC228" s="48"/>
      <c r="AD228" s="48"/>
      <c r="AE228" s="48"/>
      <c r="AF228" s="48"/>
      <c r="AG228" s="48"/>
      <c r="AH228" s="16"/>
      <c r="AI228" s="16"/>
      <c r="AJ228" s="26"/>
      <c r="AK228" s="44"/>
      <c r="AL228" s="47"/>
      <c r="AM228" s="48"/>
      <c r="AN228" s="48"/>
      <c r="AO228" s="48"/>
      <c r="AP228" s="51"/>
      <c r="AQ228" s="45">
        <f>ROUND(ROUND(K229,0)*(1+AM226),0)</f>
        <v>320</v>
      </c>
      <c r="AR228" s="59"/>
    </row>
    <row r="229" spans="1:44" ht="16.5" customHeight="1">
      <c r="A229" s="39">
        <v>11</v>
      </c>
      <c r="B229" s="91">
        <v>8038</v>
      </c>
      <c r="C229" s="41" t="s">
        <v>433</v>
      </c>
      <c r="D229" s="324"/>
      <c r="E229" s="86"/>
      <c r="F229" s="48"/>
      <c r="G229" s="48"/>
      <c r="H229" s="48"/>
      <c r="I229" s="48"/>
      <c r="J229" s="48"/>
      <c r="K229" s="299">
        <f>'訪問介護'!K229</f>
        <v>291</v>
      </c>
      <c r="L229" s="299"/>
      <c r="M229" s="48" t="s">
        <v>1278</v>
      </c>
      <c r="N229" s="48"/>
      <c r="O229" s="48"/>
      <c r="P229" s="51"/>
      <c r="Q229" s="48"/>
      <c r="R229" s="48"/>
      <c r="S229" s="50"/>
      <c r="T229" s="49"/>
      <c r="U229" s="80"/>
      <c r="V229" s="47"/>
      <c r="W229" s="48"/>
      <c r="X229" s="48"/>
      <c r="Y229" s="48"/>
      <c r="Z229" s="50"/>
      <c r="AA229" s="49"/>
      <c r="AB229" s="80"/>
      <c r="AC229" s="52" t="s">
        <v>1279</v>
      </c>
      <c r="AD229" s="52"/>
      <c r="AE229" s="52"/>
      <c r="AF229" s="52"/>
      <c r="AG229" s="52"/>
      <c r="AH229" s="300">
        <f>$AH$7</f>
        <v>0.25</v>
      </c>
      <c r="AI229" s="298"/>
      <c r="AJ229" s="55" t="s">
        <v>1280</v>
      </c>
      <c r="AK229" s="63"/>
      <c r="AL229" s="110"/>
      <c r="AM229" s="111"/>
      <c r="AN229" s="111"/>
      <c r="AO229" s="111"/>
      <c r="AP229" s="112"/>
      <c r="AQ229" s="58">
        <f>ROUND(ROUND(K229*(1+AH229),0)*(1+AM226),0)</f>
        <v>400</v>
      </c>
      <c r="AR229" s="59"/>
    </row>
    <row r="230" spans="1:44" ht="16.5" customHeight="1">
      <c r="A230" s="39">
        <v>11</v>
      </c>
      <c r="B230" s="91">
        <v>8039</v>
      </c>
      <c r="C230" s="41" t="s">
        <v>434</v>
      </c>
      <c r="D230" s="48"/>
      <c r="E230" s="86"/>
      <c r="F230" s="48"/>
      <c r="G230" s="48"/>
      <c r="H230" s="48"/>
      <c r="I230" s="48"/>
      <c r="J230" s="48"/>
      <c r="K230" s="48"/>
      <c r="L230" s="48"/>
      <c r="M230" s="48"/>
      <c r="N230" s="48"/>
      <c r="O230" s="48"/>
      <c r="P230" s="51"/>
      <c r="Q230" s="48"/>
      <c r="R230" s="48"/>
      <c r="S230" s="50"/>
      <c r="T230" s="49"/>
      <c r="U230" s="80"/>
      <c r="V230" s="60"/>
      <c r="W230" s="36"/>
      <c r="X230" s="36"/>
      <c r="Y230" s="36"/>
      <c r="Z230" s="61"/>
      <c r="AA230" s="66"/>
      <c r="AB230" s="67"/>
      <c r="AC230" s="52" t="s">
        <v>1282</v>
      </c>
      <c r="AD230" s="52"/>
      <c r="AE230" s="52"/>
      <c r="AF230" s="52"/>
      <c r="AG230" s="52"/>
      <c r="AH230" s="300">
        <f>$AH$8</f>
        <v>0.5</v>
      </c>
      <c r="AI230" s="298"/>
      <c r="AJ230" s="55" t="s">
        <v>938</v>
      </c>
      <c r="AK230" s="63"/>
      <c r="AL230" s="110"/>
      <c r="AM230" s="111"/>
      <c r="AN230" s="111"/>
      <c r="AO230" s="111"/>
      <c r="AP230" s="112"/>
      <c r="AQ230" s="58">
        <f>ROUND(ROUND(K229*(1+AH230),0)*(1+AM226),0)</f>
        <v>481</v>
      </c>
      <c r="AR230" s="59"/>
    </row>
    <row r="231" spans="1:44" ht="16.5" customHeight="1">
      <c r="A231" s="39">
        <v>11</v>
      </c>
      <c r="B231" s="91">
        <v>8040</v>
      </c>
      <c r="C231" s="41" t="s">
        <v>435</v>
      </c>
      <c r="D231" s="48"/>
      <c r="E231" s="86"/>
      <c r="F231" s="48"/>
      <c r="G231" s="48"/>
      <c r="H231" s="48"/>
      <c r="I231" s="48"/>
      <c r="J231" s="48"/>
      <c r="K231" s="48"/>
      <c r="L231" s="48"/>
      <c r="M231" s="48"/>
      <c r="N231" s="48"/>
      <c r="O231" s="48"/>
      <c r="P231" s="51"/>
      <c r="Q231" s="48"/>
      <c r="R231" s="48"/>
      <c r="S231" s="50"/>
      <c r="T231" s="49"/>
      <c r="U231" s="80"/>
      <c r="V231" s="47" t="s">
        <v>1284</v>
      </c>
      <c r="W231" s="48"/>
      <c r="X231" s="48"/>
      <c r="Y231" s="48"/>
      <c r="Z231" s="50"/>
      <c r="AA231" s="49"/>
      <c r="AB231" s="80"/>
      <c r="AC231" s="48"/>
      <c r="AD231" s="48"/>
      <c r="AE231" s="48"/>
      <c r="AF231" s="48"/>
      <c r="AG231" s="48"/>
      <c r="AH231" s="8"/>
      <c r="AI231" s="8"/>
      <c r="AJ231" s="26"/>
      <c r="AK231" s="44"/>
      <c r="AL231" s="47"/>
      <c r="AM231" s="48"/>
      <c r="AN231" s="48"/>
      <c r="AO231" s="48"/>
      <c r="AP231" s="51"/>
      <c r="AQ231" s="45">
        <f>ROUND(ROUND(K229*Z232,0)*(1+AM226),0)</f>
        <v>640</v>
      </c>
      <c r="AR231" s="59"/>
    </row>
    <row r="232" spans="1:44" ht="16.5" customHeight="1">
      <c r="A232" s="39">
        <v>11</v>
      </c>
      <c r="B232" s="91">
        <v>8041</v>
      </c>
      <c r="C232" s="41" t="s">
        <v>436</v>
      </c>
      <c r="D232" s="48"/>
      <c r="E232" s="86"/>
      <c r="F232" s="48"/>
      <c r="G232" s="48"/>
      <c r="H232" s="48"/>
      <c r="I232" s="48"/>
      <c r="J232" s="48"/>
      <c r="K232" s="48"/>
      <c r="L232" s="48"/>
      <c r="M232" s="48"/>
      <c r="N232" s="48"/>
      <c r="O232" s="48"/>
      <c r="P232" s="51"/>
      <c r="Q232" s="48"/>
      <c r="R232" s="48"/>
      <c r="S232" s="50"/>
      <c r="T232" s="49"/>
      <c r="U232" s="80"/>
      <c r="V232" s="47"/>
      <c r="W232" s="48"/>
      <c r="X232" s="30"/>
      <c r="Y232" s="50" t="s">
        <v>893</v>
      </c>
      <c r="Z232" s="313">
        <f>$Z$10</f>
        <v>2</v>
      </c>
      <c r="AA232" s="299"/>
      <c r="AB232" s="65"/>
      <c r="AC232" s="52" t="s">
        <v>1279</v>
      </c>
      <c r="AD232" s="52"/>
      <c r="AE232" s="52"/>
      <c r="AF232" s="52"/>
      <c r="AG232" s="52"/>
      <c r="AH232" s="300">
        <f>$AH$7</f>
        <v>0.25</v>
      </c>
      <c r="AI232" s="298"/>
      <c r="AJ232" s="55" t="s">
        <v>756</v>
      </c>
      <c r="AK232" s="63"/>
      <c r="AL232" s="110"/>
      <c r="AM232" s="111"/>
      <c r="AN232" s="111"/>
      <c r="AO232" s="111"/>
      <c r="AP232" s="112"/>
      <c r="AQ232" s="58">
        <f>ROUND(ROUND(ROUND(K229*Z232,0)*(1+AH232),0)*(1+AM226),0)</f>
        <v>801</v>
      </c>
      <c r="AR232" s="59"/>
    </row>
    <row r="233" spans="1:44" ht="16.5" customHeight="1">
      <c r="A233" s="39">
        <v>11</v>
      </c>
      <c r="B233" s="91">
        <v>8042</v>
      </c>
      <c r="C233" s="41" t="s">
        <v>437</v>
      </c>
      <c r="D233" s="84"/>
      <c r="E233" s="86"/>
      <c r="F233" s="48"/>
      <c r="G233" s="48"/>
      <c r="H233" s="48"/>
      <c r="I233" s="48"/>
      <c r="J233" s="48"/>
      <c r="K233" s="48"/>
      <c r="L233" s="48"/>
      <c r="M233" s="48"/>
      <c r="N233" s="48"/>
      <c r="O233" s="48"/>
      <c r="P233" s="51"/>
      <c r="Q233" s="36"/>
      <c r="R233" s="36"/>
      <c r="S233" s="61"/>
      <c r="T233" s="66"/>
      <c r="U233" s="67"/>
      <c r="V233" s="60"/>
      <c r="W233" s="36"/>
      <c r="X233" s="36"/>
      <c r="Y233" s="36"/>
      <c r="Z233" s="61"/>
      <c r="AA233" s="66"/>
      <c r="AB233" s="67"/>
      <c r="AC233" s="52" t="s">
        <v>1282</v>
      </c>
      <c r="AD233" s="52"/>
      <c r="AE233" s="52"/>
      <c r="AF233" s="52"/>
      <c r="AG233" s="52"/>
      <c r="AH233" s="300">
        <f>$AH$8</f>
        <v>0.5</v>
      </c>
      <c r="AI233" s="298"/>
      <c r="AJ233" s="55" t="s">
        <v>938</v>
      </c>
      <c r="AK233" s="63"/>
      <c r="AL233" s="110"/>
      <c r="AM233" s="111"/>
      <c r="AN233" s="111"/>
      <c r="AO233" s="111"/>
      <c r="AP233" s="112"/>
      <c r="AQ233" s="58">
        <f>ROUND(ROUND(ROUND(K229*Z232,0)*(1+AH233),0)*(1+AM226),0)</f>
        <v>960</v>
      </c>
      <c r="AR233" s="59"/>
    </row>
    <row r="234" spans="1:44" ht="16.5" customHeight="1">
      <c r="A234" s="39">
        <v>11</v>
      </c>
      <c r="B234" s="40">
        <v>8151</v>
      </c>
      <c r="C234" s="41" t="s">
        <v>438</v>
      </c>
      <c r="D234" s="290" t="s">
        <v>2011</v>
      </c>
      <c r="E234" s="336"/>
      <c r="F234" s="336"/>
      <c r="G234" s="26"/>
      <c r="H234" s="26"/>
      <c r="I234" s="26"/>
      <c r="J234" s="26"/>
      <c r="K234" s="26"/>
      <c r="L234" s="26"/>
      <c r="M234" s="26"/>
      <c r="N234" s="26"/>
      <c r="O234" s="26"/>
      <c r="P234" s="44"/>
      <c r="Q234" s="26"/>
      <c r="R234" s="26"/>
      <c r="S234" s="43"/>
      <c r="T234" s="78"/>
      <c r="U234" s="27"/>
      <c r="V234" s="26"/>
      <c r="W234" s="26"/>
      <c r="X234" s="26"/>
      <c r="Y234" s="26"/>
      <c r="Z234" s="43"/>
      <c r="AA234" s="78"/>
      <c r="AB234" s="79"/>
      <c r="AC234" s="26"/>
      <c r="AD234" s="26"/>
      <c r="AE234" s="26"/>
      <c r="AF234" s="26"/>
      <c r="AG234" s="26"/>
      <c r="AH234" s="27"/>
      <c r="AI234" s="27"/>
      <c r="AJ234" s="26"/>
      <c r="AK234" s="26"/>
      <c r="AL234" s="47"/>
      <c r="AM234" s="48"/>
      <c r="AN234" s="48"/>
      <c r="AO234" s="48"/>
      <c r="AP234" s="51"/>
      <c r="AQ234" s="45">
        <f>ROUND(ROUND(K235,0)*(1+AM226),0)</f>
        <v>110</v>
      </c>
      <c r="AR234" s="46"/>
    </row>
    <row r="235" spans="1:44" ht="16.5" customHeight="1">
      <c r="A235" s="39">
        <v>11</v>
      </c>
      <c r="B235" s="39">
        <v>8152</v>
      </c>
      <c r="C235" s="41" t="s">
        <v>971</v>
      </c>
      <c r="D235" s="292"/>
      <c r="E235" s="321"/>
      <c r="F235" s="321"/>
      <c r="G235" s="48"/>
      <c r="H235" s="48"/>
      <c r="I235" s="48"/>
      <c r="J235" s="48"/>
      <c r="K235" s="299">
        <f>'訪問介護'!K235</f>
        <v>100</v>
      </c>
      <c r="L235" s="299"/>
      <c r="M235" s="48" t="s">
        <v>1278</v>
      </c>
      <c r="N235" s="48"/>
      <c r="O235" s="48"/>
      <c r="P235" s="51"/>
      <c r="Q235" s="48"/>
      <c r="R235" s="48"/>
      <c r="S235" s="50"/>
      <c r="T235" s="49"/>
      <c r="U235" s="16"/>
      <c r="V235" s="48"/>
      <c r="W235" s="48"/>
      <c r="X235" s="48"/>
      <c r="Y235" s="48"/>
      <c r="Z235" s="50"/>
      <c r="AA235" s="49"/>
      <c r="AB235" s="80"/>
      <c r="AC235" s="52" t="s">
        <v>1279</v>
      </c>
      <c r="AD235" s="52"/>
      <c r="AE235" s="52"/>
      <c r="AF235" s="52"/>
      <c r="AG235" s="52"/>
      <c r="AH235" s="300">
        <f>$AH$7</f>
        <v>0.25</v>
      </c>
      <c r="AI235" s="298"/>
      <c r="AJ235" s="55" t="s">
        <v>951</v>
      </c>
      <c r="AK235" s="55"/>
      <c r="AL235" s="110"/>
      <c r="AM235" s="111"/>
      <c r="AN235" s="111"/>
      <c r="AO235" s="111"/>
      <c r="AP235" s="112"/>
      <c r="AQ235" s="58">
        <f>ROUND(ROUND(K235*(1+AH235),0)*(1+AM226),0)</f>
        <v>138</v>
      </c>
      <c r="AR235" s="59"/>
    </row>
    <row r="236" spans="1:44" ht="16.5" customHeight="1">
      <c r="A236" s="39">
        <v>11</v>
      </c>
      <c r="B236" s="39">
        <v>8153</v>
      </c>
      <c r="C236" s="41" t="s">
        <v>901</v>
      </c>
      <c r="D236" s="294"/>
      <c r="E236" s="340"/>
      <c r="F236" s="340"/>
      <c r="G236" s="36"/>
      <c r="H236" s="36"/>
      <c r="I236" s="36"/>
      <c r="J236" s="36"/>
      <c r="K236" s="36"/>
      <c r="L236" s="36"/>
      <c r="M236" s="36"/>
      <c r="N236" s="36"/>
      <c r="O236" s="36"/>
      <c r="P236" s="62"/>
      <c r="Q236" s="36"/>
      <c r="R236" s="36"/>
      <c r="S236" s="61"/>
      <c r="T236" s="66"/>
      <c r="U236" s="119"/>
      <c r="V236" s="36"/>
      <c r="W236" s="36"/>
      <c r="X236" s="36"/>
      <c r="Y236" s="36"/>
      <c r="Z236" s="61"/>
      <c r="AA236" s="66"/>
      <c r="AB236" s="67"/>
      <c r="AC236" s="52" t="s">
        <v>1282</v>
      </c>
      <c r="AD236" s="52"/>
      <c r="AE236" s="52"/>
      <c r="AF236" s="52"/>
      <c r="AG236" s="52"/>
      <c r="AH236" s="300">
        <f>$AH$8</f>
        <v>0.5</v>
      </c>
      <c r="AI236" s="298"/>
      <c r="AJ236" s="55" t="s">
        <v>938</v>
      </c>
      <c r="AK236" s="55"/>
      <c r="AL236" s="116"/>
      <c r="AM236" s="117"/>
      <c r="AN236" s="117"/>
      <c r="AO236" s="117"/>
      <c r="AP236" s="118"/>
      <c r="AQ236" s="58">
        <f>ROUND(ROUND(K235*(1+AH236),0)*(1+AM226),0)</f>
        <v>165</v>
      </c>
      <c r="AR236" s="120"/>
    </row>
  </sheetData>
  <sheetProtection/>
  <mergeCells count="311">
    <mergeCell ref="D198:D203"/>
    <mergeCell ref="E198:E203"/>
    <mergeCell ref="D126:D131"/>
    <mergeCell ref="E126:E131"/>
    <mergeCell ref="D174:D179"/>
    <mergeCell ref="E174:E179"/>
    <mergeCell ref="D150:D155"/>
    <mergeCell ref="E150:E155"/>
    <mergeCell ref="Z100:AA100"/>
    <mergeCell ref="Z94:AA94"/>
    <mergeCell ref="D30:D35"/>
    <mergeCell ref="D54:D59"/>
    <mergeCell ref="D102:D107"/>
    <mergeCell ref="E102:E107"/>
    <mergeCell ref="M104:N104"/>
    <mergeCell ref="F60:I64"/>
    <mergeCell ref="K62:L62"/>
    <mergeCell ref="M63:N63"/>
    <mergeCell ref="AH230:AI230"/>
    <mergeCell ref="AH227:AI227"/>
    <mergeCell ref="AH226:AI226"/>
    <mergeCell ref="AH224:AI224"/>
    <mergeCell ref="AH217:AI217"/>
    <mergeCell ref="AH220:AI220"/>
    <mergeCell ref="AH221:AI221"/>
    <mergeCell ref="AH218:AI218"/>
    <mergeCell ref="Z202:AA202"/>
    <mergeCell ref="AH203:AI203"/>
    <mergeCell ref="AH208:AI208"/>
    <mergeCell ref="Z208:AA208"/>
    <mergeCell ref="AH206:AI206"/>
    <mergeCell ref="AH209:AI209"/>
    <mergeCell ref="AH205:AI205"/>
    <mergeCell ref="Z112:AA112"/>
    <mergeCell ref="AH112:AI112"/>
    <mergeCell ref="AH110:AI110"/>
    <mergeCell ref="AH113:AI113"/>
    <mergeCell ref="AH109:AI109"/>
    <mergeCell ref="Z118:AA118"/>
    <mergeCell ref="AH115:AI115"/>
    <mergeCell ref="AH116:AI116"/>
    <mergeCell ref="AH7:AI7"/>
    <mergeCell ref="AH8:AI8"/>
    <mergeCell ref="AH10:AI10"/>
    <mergeCell ref="AH11:AI11"/>
    <mergeCell ref="M51:N51"/>
    <mergeCell ref="M39:N39"/>
    <mergeCell ref="M45:N45"/>
    <mergeCell ref="Z10:AA10"/>
    <mergeCell ref="AH19:AI19"/>
    <mergeCell ref="AH20:AI20"/>
    <mergeCell ref="AH167:AI167"/>
    <mergeCell ref="K235:L235"/>
    <mergeCell ref="Z106:AA106"/>
    <mergeCell ref="M135:N135"/>
    <mergeCell ref="Z154:AA154"/>
    <mergeCell ref="M147:N147"/>
    <mergeCell ref="Z184:AA184"/>
    <mergeCell ref="Z214:AA214"/>
    <mergeCell ref="Z220:AA220"/>
    <mergeCell ref="AH202:AI202"/>
    <mergeCell ref="Z130:AA130"/>
    <mergeCell ref="AH187:AI187"/>
    <mergeCell ref="AH182:AI182"/>
    <mergeCell ref="AH184:AI184"/>
    <mergeCell ref="AH185:AI185"/>
    <mergeCell ref="AH166:AI166"/>
    <mergeCell ref="AH178:AI178"/>
    <mergeCell ref="AH176:AI176"/>
    <mergeCell ref="AH172:AI172"/>
    <mergeCell ref="AH173:AI173"/>
    <mergeCell ref="D6:D11"/>
    <mergeCell ref="K7:L7"/>
    <mergeCell ref="M21:N21"/>
    <mergeCell ref="K26:L26"/>
    <mergeCell ref="Z196:AA196"/>
    <mergeCell ref="Z166:AA166"/>
    <mergeCell ref="Z172:AA172"/>
    <mergeCell ref="Z178:AA178"/>
    <mergeCell ref="Z190:AA190"/>
    <mergeCell ref="Z142:AA142"/>
    <mergeCell ref="E12:I14"/>
    <mergeCell ref="F15:G15"/>
    <mergeCell ref="M15:N15"/>
    <mergeCell ref="K31:L31"/>
    <mergeCell ref="E36:I38"/>
    <mergeCell ref="M27:N27"/>
    <mergeCell ref="F65:G65"/>
    <mergeCell ref="F39:G39"/>
    <mergeCell ref="E54:E59"/>
    <mergeCell ref="K55:L55"/>
    <mergeCell ref="K68:L68"/>
    <mergeCell ref="K74:L74"/>
    <mergeCell ref="D78:D83"/>
    <mergeCell ref="E78:E83"/>
    <mergeCell ref="K79:L79"/>
    <mergeCell ref="M80:N80"/>
    <mergeCell ref="M75:N75"/>
    <mergeCell ref="M69:N69"/>
    <mergeCell ref="K98:L98"/>
    <mergeCell ref="K103:L103"/>
    <mergeCell ref="F84:I87"/>
    <mergeCell ref="F88:G88"/>
    <mergeCell ref="H89:I89"/>
    <mergeCell ref="M87:N87"/>
    <mergeCell ref="M93:N93"/>
    <mergeCell ref="M99:N99"/>
    <mergeCell ref="K116:L116"/>
    <mergeCell ref="K122:L122"/>
    <mergeCell ref="M117:N117"/>
    <mergeCell ref="M123:N123"/>
    <mergeCell ref="F108:I111"/>
    <mergeCell ref="M111:N111"/>
    <mergeCell ref="F112:G112"/>
    <mergeCell ref="H113:I113"/>
    <mergeCell ref="AH140:AI140"/>
    <mergeCell ref="AH139:AI139"/>
    <mergeCell ref="K127:L127"/>
    <mergeCell ref="M128:N128"/>
    <mergeCell ref="AH130:AI130"/>
    <mergeCell ref="AH128:AI128"/>
    <mergeCell ref="AH127:AI127"/>
    <mergeCell ref="AH133:AI133"/>
    <mergeCell ref="AH131:AI131"/>
    <mergeCell ref="Z136:AA136"/>
    <mergeCell ref="AH136:AI136"/>
    <mergeCell ref="AH134:AI134"/>
    <mergeCell ref="K170:L170"/>
    <mergeCell ref="AH154:AI154"/>
    <mergeCell ref="AH151:AI151"/>
    <mergeCell ref="AH152:AI152"/>
    <mergeCell ref="AH146:AI146"/>
    <mergeCell ref="AH142:AI142"/>
    <mergeCell ref="AH143:AI143"/>
    <mergeCell ref="AH137:AI137"/>
    <mergeCell ref="K175:L175"/>
    <mergeCell ref="M141:N141"/>
    <mergeCell ref="F132:I135"/>
    <mergeCell ref="K151:L151"/>
    <mergeCell ref="H137:I137"/>
    <mergeCell ref="K146:L146"/>
    <mergeCell ref="F136:G136"/>
    <mergeCell ref="M152:N152"/>
    <mergeCell ref="M159:N159"/>
    <mergeCell ref="H201:P202"/>
    <mergeCell ref="M176:N176"/>
    <mergeCell ref="F156:I159"/>
    <mergeCell ref="F160:G160"/>
    <mergeCell ref="H161:I161"/>
    <mergeCell ref="M165:N165"/>
    <mergeCell ref="M171:N171"/>
    <mergeCell ref="K199:L199"/>
    <mergeCell ref="M200:N200"/>
    <mergeCell ref="M189:N189"/>
    <mergeCell ref="K194:L194"/>
    <mergeCell ref="M195:N195"/>
    <mergeCell ref="F180:I183"/>
    <mergeCell ref="F184:G184"/>
    <mergeCell ref="H185:I185"/>
    <mergeCell ref="M183:N183"/>
    <mergeCell ref="K218:L218"/>
    <mergeCell ref="M219:N219"/>
    <mergeCell ref="F204:I207"/>
    <mergeCell ref="F208:G208"/>
    <mergeCell ref="H209:I209"/>
    <mergeCell ref="M213:N213"/>
    <mergeCell ref="M207:N207"/>
    <mergeCell ref="AM178:AN178"/>
    <mergeCell ref="AL198:AP199"/>
    <mergeCell ref="AM202:AN202"/>
    <mergeCell ref="AL222:AP223"/>
    <mergeCell ref="AM226:AN226"/>
    <mergeCell ref="D222:D229"/>
    <mergeCell ref="K223:L223"/>
    <mergeCell ref="K229:L229"/>
    <mergeCell ref="AH229:AI229"/>
    <mergeCell ref="Z226:AA226"/>
    <mergeCell ref="AM106:AN106"/>
    <mergeCell ref="AL126:AP127"/>
    <mergeCell ref="AM130:AN130"/>
    <mergeCell ref="AL150:AP151"/>
    <mergeCell ref="AM154:AN154"/>
    <mergeCell ref="AL174:AP175"/>
    <mergeCell ref="D234:F236"/>
    <mergeCell ref="AL6:AP7"/>
    <mergeCell ref="AM10:AN10"/>
    <mergeCell ref="AL30:AP31"/>
    <mergeCell ref="AM34:AN34"/>
    <mergeCell ref="AL54:AP55"/>
    <mergeCell ref="AM58:AN58"/>
    <mergeCell ref="AL78:AP79"/>
    <mergeCell ref="AM82:AN82"/>
    <mergeCell ref="AL102:AP103"/>
    <mergeCell ref="AH13:AI13"/>
    <mergeCell ref="AH16:AI16"/>
    <mergeCell ref="AH17:AI17"/>
    <mergeCell ref="Z16:AA16"/>
    <mergeCell ref="AH14:AI14"/>
    <mergeCell ref="Z28:AA28"/>
    <mergeCell ref="AH28:AI28"/>
    <mergeCell ref="Z22:AA22"/>
    <mergeCell ref="AH22:AI22"/>
    <mergeCell ref="AH23:AI23"/>
    <mergeCell ref="AH25:AI25"/>
    <mergeCell ref="Z40:AA40"/>
    <mergeCell ref="AH35:AI35"/>
    <mergeCell ref="AH31:AI31"/>
    <mergeCell ref="AH32:AI32"/>
    <mergeCell ref="AH34:AI34"/>
    <mergeCell ref="Z34:AA34"/>
    <mergeCell ref="AH41:AI41"/>
    <mergeCell ref="AH37:AI37"/>
    <mergeCell ref="AH38:AI38"/>
    <mergeCell ref="AH40:AI40"/>
    <mergeCell ref="AH29:AI29"/>
    <mergeCell ref="AH26:AI26"/>
    <mergeCell ref="AH52:AI52"/>
    <mergeCell ref="AH49:AI49"/>
    <mergeCell ref="AH50:AI50"/>
    <mergeCell ref="Z52:AA52"/>
    <mergeCell ref="Z46:AA46"/>
    <mergeCell ref="AH43:AI43"/>
    <mergeCell ref="AH46:AI46"/>
    <mergeCell ref="AH47:AI47"/>
    <mergeCell ref="AH44:AI44"/>
    <mergeCell ref="Z58:AA58"/>
    <mergeCell ref="AH55:AI55"/>
    <mergeCell ref="AH59:AI59"/>
    <mergeCell ref="AH56:AI56"/>
    <mergeCell ref="AH58:AI58"/>
    <mergeCell ref="AH53:AI53"/>
    <mergeCell ref="Z70:AA70"/>
    <mergeCell ref="AH61:AI61"/>
    <mergeCell ref="AH62:AI62"/>
    <mergeCell ref="AH64:AI64"/>
    <mergeCell ref="AH65:AI65"/>
    <mergeCell ref="Z64:AA64"/>
    <mergeCell ref="AH70:AI70"/>
    <mergeCell ref="AH67:AI67"/>
    <mergeCell ref="AH68:AI68"/>
    <mergeCell ref="AH71:AI71"/>
    <mergeCell ref="Z82:AA82"/>
    <mergeCell ref="AH73:AI73"/>
    <mergeCell ref="AH77:AI77"/>
    <mergeCell ref="AH76:AI76"/>
    <mergeCell ref="AH74:AI74"/>
    <mergeCell ref="Z76:AA76"/>
    <mergeCell ref="AH79:AI79"/>
    <mergeCell ref="AH80:AI80"/>
    <mergeCell ref="Z88:AA88"/>
    <mergeCell ref="AH92:AI92"/>
    <mergeCell ref="AH94:AI94"/>
    <mergeCell ref="AH91:AI91"/>
    <mergeCell ref="AH83:AI83"/>
    <mergeCell ref="AH82:AI82"/>
    <mergeCell ref="AH85:AI85"/>
    <mergeCell ref="AH89:AI89"/>
    <mergeCell ref="AH88:AI88"/>
    <mergeCell ref="AH86:AI86"/>
    <mergeCell ref="AH103:AI103"/>
    <mergeCell ref="AH106:AI106"/>
    <mergeCell ref="AH107:AI107"/>
    <mergeCell ref="AH95:AI95"/>
    <mergeCell ref="AH97:AI97"/>
    <mergeCell ref="AH98:AI98"/>
    <mergeCell ref="AH101:AI101"/>
    <mergeCell ref="AH100:AI100"/>
    <mergeCell ref="AH104:AI104"/>
    <mergeCell ref="Z124:AA124"/>
    <mergeCell ref="AH125:AI125"/>
    <mergeCell ref="AH121:AI121"/>
    <mergeCell ref="AH122:AI122"/>
    <mergeCell ref="AH124:AI124"/>
    <mergeCell ref="AH118:AI118"/>
    <mergeCell ref="AH119:AI119"/>
    <mergeCell ref="AH148:AI148"/>
    <mergeCell ref="AH149:AI149"/>
    <mergeCell ref="AH145:AI145"/>
    <mergeCell ref="Z160:AA160"/>
    <mergeCell ref="AH160:AI160"/>
    <mergeCell ref="Z148:AA148"/>
    <mergeCell ref="AH161:AI161"/>
    <mergeCell ref="AH155:AI155"/>
    <mergeCell ref="AH181:AI181"/>
    <mergeCell ref="AH179:AI179"/>
    <mergeCell ref="AH158:AI158"/>
    <mergeCell ref="AH157:AI157"/>
    <mergeCell ref="AH169:AI169"/>
    <mergeCell ref="AH170:AI170"/>
    <mergeCell ref="AH175:AI175"/>
    <mergeCell ref="AH163:AI163"/>
    <mergeCell ref="AH164:AI164"/>
    <mergeCell ref="AH200:AI200"/>
    <mergeCell ref="AH190:AI190"/>
    <mergeCell ref="AH188:AI188"/>
    <mergeCell ref="AH191:AI191"/>
    <mergeCell ref="AH196:AI196"/>
    <mergeCell ref="AH193:AI193"/>
    <mergeCell ref="AH194:AI194"/>
    <mergeCell ref="AH197:AI197"/>
    <mergeCell ref="AH199:AI199"/>
    <mergeCell ref="AH236:AI236"/>
    <mergeCell ref="AH235:AI235"/>
    <mergeCell ref="Z232:AA232"/>
    <mergeCell ref="AH232:AI232"/>
    <mergeCell ref="AH211:AI211"/>
    <mergeCell ref="AH214:AI214"/>
    <mergeCell ref="AH215:AI215"/>
    <mergeCell ref="AH212:AI212"/>
    <mergeCell ref="AH223:AI223"/>
    <mergeCell ref="AH233:AI233"/>
  </mergeCells>
  <printOptions horizontalCentered="1"/>
  <pageMargins left="0.3937007874015748" right="0.3937007874015748" top="0.7874015748031497" bottom="0.5905511811023623" header="0.5118110236220472" footer="0.31496062992125984"/>
  <pageSetup firstPageNumber="11" useFirstPageNumber="1" horizontalDpi="600" verticalDpi="600" orientation="portrait" paperSize="9" scale="63" r:id="rId1"/>
  <headerFooter alignWithMargins="0">
    <oddHeader>&amp;R&amp;9訪問介護</oddHeader>
    <oddFooter>&amp;C&amp;14&amp;P</oddFooter>
  </headerFooter>
  <rowBreaks count="4" manualBreakCount="4">
    <brk id="53" max="43" man="1"/>
    <brk id="101" max="43" man="1"/>
    <brk id="149" max="43" man="1"/>
    <brk id="197" max="43" man="1"/>
  </rowBreaks>
</worksheet>
</file>

<file path=xl/worksheets/sheet6.xml><?xml version="1.0" encoding="utf-8"?>
<worksheet xmlns="http://schemas.openxmlformats.org/spreadsheetml/2006/main" xmlns:r="http://schemas.openxmlformats.org/officeDocument/2006/relationships">
  <dimension ref="A1:AS236"/>
  <sheetViews>
    <sheetView view="pageBreakPreview" zoomScale="75" zoomScaleNormal="75" zoomScaleSheetLayoutView="75" zoomScalePageLayoutView="0" workbookViewId="0" topLeftCell="A73">
      <selection activeCell="AA241" sqref="AA241"/>
    </sheetView>
  </sheetViews>
  <sheetFormatPr defaultColWidth="9.00390625" defaultRowHeight="16.5" customHeight="1"/>
  <cols>
    <col min="1" max="1" width="4.625" style="10" customWidth="1"/>
    <col min="2" max="2" width="7.625" style="10" customWidth="1"/>
    <col min="3" max="3" width="30.625" style="10" customWidth="1"/>
    <col min="4" max="10" width="2.375" style="10" customWidth="1"/>
    <col min="11" max="16" width="2.375" style="18" customWidth="1"/>
    <col min="17" max="18" width="2.375" style="10" customWidth="1"/>
    <col min="19" max="20" width="2.375" style="19" customWidth="1"/>
    <col min="21" max="25" width="2.375" style="10" customWidth="1"/>
    <col min="26" max="27" width="2.375" style="19" customWidth="1"/>
    <col min="28" max="42" width="2.375" style="10" customWidth="1"/>
    <col min="43" max="44" width="8.625" style="10" customWidth="1"/>
    <col min="45" max="45" width="2.75390625" style="10" customWidth="1"/>
    <col min="46" max="16384" width="9.00390625" style="10" customWidth="1"/>
  </cols>
  <sheetData>
    <row r="1" ht="9.75" customHeight="1">
      <c r="A1" s="17"/>
    </row>
    <row r="2" spans="1:2" ht="16.5" customHeight="1">
      <c r="A2" s="20"/>
      <c r="B2" s="20" t="s">
        <v>972</v>
      </c>
    </row>
    <row r="3" ht="6.75" customHeight="1">
      <c r="B3" s="20"/>
    </row>
    <row r="4" spans="1:45" ht="16.5" customHeight="1">
      <c r="A4" s="21" t="s">
        <v>970</v>
      </c>
      <c r="B4" s="22"/>
      <c r="C4" s="23" t="s">
        <v>1265</v>
      </c>
      <c r="D4" s="24"/>
      <c r="E4" s="25"/>
      <c r="F4" s="25"/>
      <c r="G4" s="25"/>
      <c r="H4" s="25"/>
      <c r="I4" s="25"/>
      <c r="J4" s="25"/>
      <c r="K4" s="26"/>
      <c r="L4" s="26"/>
      <c r="M4" s="26"/>
      <c r="N4" s="26"/>
      <c r="O4" s="26"/>
      <c r="P4" s="26"/>
      <c r="Q4" s="25"/>
      <c r="R4" s="27" t="s">
        <v>1266</v>
      </c>
      <c r="S4" s="28"/>
      <c r="T4" s="28"/>
      <c r="U4" s="25"/>
      <c r="V4" s="25"/>
      <c r="W4" s="25"/>
      <c r="X4" s="25"/>
      <c r="Y4" s="25"/>
      <c r="Z4" s="28"/>
      <c r="AA4" s="28"/>
      <c r="AB4" s="25"/>
      <c r="AC4" s="25"/>
      <c r="AD4" s="25"/>
      <c r="AE4" s="25"/>
      <c r="AF4" s="25"/>
      <c r="AG4" s="25"/>
      <c r="AH4" s="25"/>
      <c r="AI4" s="25"/>
      <c r="AJ4" s="25"/>
      <c r="AK4" s="25"/>
      <c r="AL4" s="25"/>
      <c r="AM4" s="25"/>
      <c r="AN4" s="25"/>
      <c r="AO4" s="25"/>
      <c r="AP4" s="25"/>
      <c r="AQ4" s="29" t="s">
        <v>1267</v>
      </c>
      <c r="AR4" s="29" t="s">
        <v>1268</v>
      </c>
      <c r="AS4" s="30"/>
    </row>
    <row r="5" spans="1:45" ht="16.5" customHeight="1">
      <c r="A5" s="31" t="s">
        <v>1269</v>
      </c>
      <c r="B5" s="32" t="s">
        <v>1270</v>
      </c>
      <c r="C5" s="33"/>
      <c r="D5" s="34"/>
      <c r="E5" s="35"/>
      <c r="F5" s="35"/>
      <c r="G5" s="35"/>
      <c r="H5" s="35"/>
      <c r="I5" s="35"/>
      <c r="J5" s="35"/>
      <c r="K5" s="36"/>
      <c r="L5" s="36"/>
      <c r="M5" s="36"/>
      <c r="N5" s="36"/>
      <c r="O5" s="36"/>
      <c r="P5" s="36"/>
      <c r="Q5" s="35"/>
      <c r="R5" s="35"/>
      <c r="S5" s="37"/>
      <c r="T5" s="37"/>
      <c r="U5" s="35"/>
      <c r="V5" s="35"/>
      <c r="W5" s="35"/>
      <c r="X5" s="35"/>
      <c r="Y5" s="35"/>
      <c r="Z5" s="37"/>
      <c r="AA5" s="37"/>
      <c r="AB5" s="35"/>
      <c r="AC5" s="35"/>
      <c r="AD5" s="35"/>
      <c r="AE5" s="35"/>
      <c r="AF5" s="35"/>
      <c r="AG5" s="35"/>
      <c r="AH5" s="35"/>
      <c r="AI5" s="35"/>
      <c r="AJ5" s="35"/>
      <c r="AK5" s="35"/>
      <c r="AL5" s="35"/>
      <c r="AM5" s="35"/>
      <c r="AN5" s="35"/>
      <c r="AO5" s="35"/>
      <c r="AP5" s="35"/>
      <c r="AQ5" s="38" t="s">
        <v>1271</v>
      </c>
      <c r="AR5" s="38" t="s">
        <v>1272</v>
      </c>
      <c r="AS5" s="30"/>
    </row>
    <row r="6" spans="1:44" ht="16.5" customHeight="1">
      <c r="A6" s="91">
        <v>11</v>
      </c>
      <c r="B6" s="108" t="s">
        <v>439</v>
      </c>
      <c r="C6" s="92" t="s">
        <v>440</v>
      </c>
      <c r="D6" s="324" t="s">
        <v>1274</v>
      </c>
      <c r="E6" s="47" t="s">
        <v>1275</v>
      </c>
      <c r="F6" s="48"/>
      <c r="G6" s="48"/>
      <c r="H6" s="48"/>
      <c r="I6" s="48"/>
      <c r="J6" s="48"/>
      <c r="K6" s="48"/>
      <c r="L6" s="48"/>
      <c r="M6" s="48"/>
      <c r="N6" s="48"/>
      <c r="O6" s="48"/>
      <c r="P6" s="48"/>
      <c r="Q6" s="47"/>
      <c r="R6" s="48"/>
      <c r="S6" s="50"/>
      <c r="T6" s="50"/>
      <c r="U6" s="51"/>
      <c r="V6" s="47"/>
      <c r="W6" s="48"/>
      <c r="X6" s="48"/>
      <c r="Y6" s="48"/>
      <c r="Z6" s="50"/>
      <c r="AA6" s="50"/>
      <c r="AB6" s="51"/>
      <c r="AC6" s="18"/>
      <c r="AD6" s="18"/>
      <c r="AE6" s="18"/>
      <c r="AF6" s="18"/>
      <c r="AG6" s="18"/>
      <c r="AH6" s="18"/>
      <c r="AI6" s="18"/>
      <c r="AJ6" s="48"/>
      <c r="AK6" s="51"/>
      <c r="AL6" s="346" t="s">
        <v>441</v>
      </c>
      <c r="AM6" s="336"/>
      <c r="AN6" s="336"/>
      <c r="AO6" s="336"/>
      <c r="AP6" s="347"/>
      <c r="AQ6" s="109">
        <f>ROUND(ROUND(K7,0)*(1+AM10),0)</f>
        <v>279</v>
      </c>
      <c r="AR6" s="82" t="s">
        <v>1340</v>
      </c>
    </row>
    <row r="7" spans="1:44" ht="16.5" customHeight="1">
      <c r="A7" s="39">
        <v>11</v>
      </c>
      <c r="B7" s="108" t="s">
        <v>442</v>
      </c>
      <c r="C7" s="41" t="s">
        <v>443</v>
      </c>
      <c r="D7" s="324"/>
      <c r="E7" s="47"/>
      <c r="F7" s="48"/>
      <c r="G7" s="48"/>
      <c r="H7" s="48"/>
      <c r="I7" s="48"/>
      <c r="J7" s="48"/>
      <c r="K7" s="299">
        <f>'訪問介護'!K7</f>
        <v>254</v>
      </c>
      <c r="L7" s="299"/>
      <c r="M7" s="48" t="s">
        <v>1278</v>
      </c>
      <c r="N7" s="48"/>
      <c r="O7" s="48"/>
      <c r="P7" s="48"/>
      <c r="Q7" s="47"/>
      <c r="R7" s="48"/>
      <c r="S7" s="50"/>
      <c r="T7" s="50"/>
      <c r="U7" s="51"/>
      <c r="V7" s="47"/>
      <c r="W7" s="48"/>
      <c r="AA7" s="50"/>
      <c r="AB7" s="51"/>
      <c r="AC7" s="52" t="s">
        <v>1279</v>
      </c>
      <c r="AD7" s="52"/>
      <c r="AE7" s="52"/>
      <c r="AF7" s="52"/>
      <c r="AG7" s="52"/>
      <c r="AH7" s="300">
        <f>'訪問介護'!AJ7</f>
        <v>0.25</v>
      </c>
      <c r="AI7" s="298"/>
      <c r="AJ7" s="55" t="s">
        <v>1280</v>
      </c>
      <c r="AK7" s="57"/>
      <c r="AL7" s="320"/>
      <c r="AM7" s="337"/>
      <c r="AN7" s="337"/>
      <c r="AO7" s="337"/>
      <c r="AP7" s="345"/>
      <c r="AQ7" s="58">
        <f>ROUND(ROUND(K7*(1+AH7),0)*(1+AM10),0)</f>
        <v>350</v>
      </c>
      <c r="AR7" s="59"/>
    </row>
    <row r="8" spans="1:44" ht="16.5" customHeight="1">
      <c r="A8" s="39">
        <v>11</v>
      </c>
      <c r="B8" s="108" t="s">
        <v>444</v>
      </c>
      <c r="C8" s="41" t="s">
        <v>445</v>
      </c>
      <c r="D8" s="324"/>
      <c r="E8" s="47"/>
      <c r="F8" s="48"/>
      <c r="G8" s="48"/>
      <c r="H8" s="48"/>
      <c r="I8" s="48"/>
      <c r="J8" s="48"/>
      <c r="K8" s="48"/>
      <c r="L8" s="48"/>
      <c r="M8" s="48"/>
      <c r="N8" s="48"/>
      <c r="O8" s="48"/>
      <c r="P8" s="48"/>
      <c r="Q8" s="47"/>
      <c r="R8" s="48"/>
      <c r="S8" s="50"/>
      <c r="T8" s="50"/>
      <c r="U8" s="51"/>
      <c r="V8" s="60"/>
      <c r="W8" s="36"/>
      <c r="X8" s="36"/>
      <c r="Y8" s="36"/>
      <c r="Z8" s="61"/>
      <c r="AA8" s="61"/>
      <c r="AB8" s="62"/>
      <c r="AC8" s="52" t="s">
        <v>1282</v>
      </c>
      <c r="AD8" s="52"/>
      <c r="AE8" s="52"/>
      <c r="AF8" s="52"/>
      <c r="AG8" s="52"/>
      <c r="AH8" s="300">
        <f>'訪問介護'!AJ8</f>
        <v>0.5</v>
      </c>
      <c r="AI8" s="298"/>
      <c r="AJ8" s="55" t="s">
        <v>938</v>
      </c>
      <c r="AK8" s="63"/>
      <c r="AL8" s="110"/>
      <c r="AM8" s="111"/>
      <c r="AN8" s="111"/>
      <c r="AO8" s="111"/>
      <c r="AP8" s="112"/>
      <c r="AQ8" s="58">
        <f>ROUND(ROUND(K7*(1+AH8),0)*(1+AM10),0)</f>
        <v>419</v>
      </c>
      <c r="AR8" s="59"/>
    </row>
    <row r="9" spans="1:44" ht="16.5" customHeight="1">
      <c r="A9" s="39">
        <v>11</v>
      </c>
      <c r="B9" s="108" t="s">
        <v>446</v>
      </c>
      <c r="C9" s="41" t="s">
        <v>447</v>
      </c>
      <c r="D9" s="324"/>
      <c r="E9" s="47"/>
      <c r="F9" s="48"/>
      <c r="G9" s="48"/>
      <c r="H9" s="48"/>
      <c r="I9" s="48"/>
      <c r="J9" s="48"/>
      <c r="K9" s="48"/>
      <c r="L9" s="48"/>
      <c r="M9" s="48"/>
      <c r="N9" s="48"/>
      <c r="O9" s="48"/>
      <c r="P9" s="48"/>
      <c r="Q9" s="47"/>
      <c r="R9" s="48"/>
      <c r="S9" s="50"/>
      <c r="T9" s="50"/>
      <c r="U9" s="51"/>
      <c r="V9" s="47" t="s">
        <v>1284</v>
      </c>
      <c r="W9" s="48"/>
      <c r="X9" s="48"/>
      <c r="Y9" s="48"/>
      <c r="Z9" s="50"/>
      <c r="AA9" s="50"/>
      <c r="AB9" s="51"/>
      <c r="AC9" s="18"/>
      <c r="AD9" s="18"/>
      <c r="AE9" s="18"/>
      <c r="AF9" s="18"/>
      <c r="AG9" s="18"/>
      <c r="AH9" s="8"/>
      <c r="AI9" s="8"/>
      <c r="AJ9" s="26"/>
      <c r="AK9" s="44"/>
      <c r="AL9" s="47"/>
      <c r="AM9" s="48"/>
      <c r="AN9" s="48"/>
      <c r="AO9" s="48"/>
      <c r="AP9" s="51"/>
      <c r="AQ9" s="45">
        <f>ROUND(ROUND(K7*Z10,0)*(1+AM10),0)</f>
        <v>559</v>
      </c>
      <c r="AR9" s="59"/>
    </row>
    <row r="10" spans="1:44" ht="16.5" customHeight="1">
      <c r="A10" s="39">
        <v>11</v>
      </c>
      <c r="B10" s="108" t="s">
        <v>448</v>
      </c>
      <c r="C10" s="41" t="s">
        <v>449</v>
      </c>
      <c r="D10" s="324"/>
      <c r="E10" s="47"/>
      <c r="F10" s="48"/>
      <c r="G10" s="48"/>
      <c r="H10" s="48"/>
      <c r="I10" s="48"/>
      <c r="J10" s="48"/>
      <c r="K10" s="48"/>
      <c r="L10" s="48"/>
      <c r="M10" s="48"/>
      <c r="N10" s="48"/>
      <c r="O10" s="48"/>
      <c r="P10" s="48"/>
      <c r="Q10" s="47"/>
      <c r="R10" s="48"/>
      <c r="S10" s="50"/>
      <c r="T10" s="50"/>
      <c r="U10" s="51"/>
      <c r="V10" s="47"/>
      <c r="W10" s="48"/>
      <c r="X10" s="48"/>
      <c r="Y10" s="50" t="s">
        <v>893</v>
      </c>
      <c r="Z10" s="313">
        <f>'訪問介護'!AB10</f>
        <v>2</v>
      </c>
      <c r="AA10" s="299"/>
      <c r="AB10" s="65"/>
      <c r="AC10" s="52" t="s">
        <v>1279</v>
      </c>
      <c r="AD10" s="52"/>
      <c r="AE10" s="52"/>
      <c r="AF10" s="52"/>
      <c r="AG10" s="52"/>
      <c r="AH10" s="300">
        <f>$AH$7</f>
        <v>0.25</v>
      </c>
      <c r="AI10" s="298"/>
      <c r="AJ10" s="55" t="s">
        <v>756</v>
      </c>
      <c r="AK10" s="63"/>
      <c r="AL10" s="110"/>
      <c r="AM10" s="313">
        <v>0.1</v>
      </c>
      <c r="AN10" s="313"/>
      <c r="AO10" s="111" t="s">
        <v>756</v>
      </c>
      <c r="AP10" s="112"/>
      <c r="AQ10" s="58">
        <f>ROUND(ROUND(ROUND(K7*Z10,0)*(1+AH10),0)*(1+AM10),0)</f>
        <v>699</v>
      </c>
      <c r="AR10" s="59"/>
    </row>
    <row r="11" spans="1:44" ht="16.5" customHeight="1">
      <c r="A11" s="39">
        <v>11</v>
      </c>
      <c r="B11" s="108" t="s">
        <v>450</v>
      </c>
      <c r="C11" s="41" t="s">
        <v>451</v>
      </c>
      <c r="D11" s="324"/>
      <c r="E11" s="47"/>
      <c r="F11" s="48"/>
      <c r="G11" s="48"/>
      <c r="H11" s="48"/>
      <c r="I11" s="48"/>
      <c r="J11" s="48"/>
      <c r="K11" s="48"/>
      <c r="L11" s="48"/>
      <c r="M11" s="36"/>
      <c r="N11" s="36"/>
      <c r="O11" s="36"/>
      <c r="P11" s="62"/>
      <c r="Q11" s="60"/>
      <c r="R11" s="36"/>
      <c r="S11" s="61"/>
      <c r="T11" s="61"/>
      <c r="U11" s="62"/>
      <c r="V11" s="60"/>
      <c r="W11" s="36"/>
      <c r="X11" s="36"/>
      <c r="Y11" s="36"/>
      <c r="Z11" s="61"/>
      <c r="AA11" s="66"/>
      <c r="AB11" s="67"/>
      <c r="AC11" s="52" t="s">
        <v>1282</v>
      </c>
      <c r="AD11" s="52"/>
      <c r="AE11" s="52"/>
      <c r="AF11" s="52"/>
      <c r="AG11" s="52"/>
      <c r="AH11" s="300">
        <f>$AH$8</f>
        <v>0.5</v>
      </c>
      <c r="AI11" s="298"/>
      <c r="AJ11" s="55" t="s">
        <v>938</v>
      </c>
      <c r="AK11" s="63"/>
      <c r="AL11" s="110"/>
      <c r="AM11" s="111"/>
      <c r="AN11" s="111"/>
      <c r="AO11" s="111"/>
      <c r="AP11" s="112"/>
      <c r="AQ11" s="58">
        <f>ROUND(ROUND(ROUND(K7*Z10,0)*(1+AH11),0)*(1+AM10),0)</f>
        <v>838</v>
      </c>
      <c r="AR11" s="59"/>
    </row>
    <row r="12" spans="1:44" ht="16.5" customHeight="1">
      <c r="A12" s="39">
        <v>11</v>
      </c>
      <c r="B12" s="108" t="s">
        <v>452</v>
      </c>
      <c r="C12" s="41" t="s">
        <v>453</v>
      </c>
      <c r="D12" s="18"/>
      <c r="E12" s="326" t="s">
        <v>1288</v>
      </c>
      <c r="F12" s="327"/>
      <c r="G12" s="327"/>
      <c r="H12" s="327"/>
      <c r="I12" s="328"/>
      <c r="J12" s="26" t="s">
        <v>1289</v>
      </c>
      <c r="K12" s="26"/>
      <c r="L12" s="26"/>
      <c r="M12" s="48"/>
      <c r="N12" s="48"/>
      <c r="O12" s="48"/>
      <c r="P12" s="48"/>
      <c r="Q12" s="47"/>
      <c r="R12" s="48"/>
      <c r="S12" s="50"/>
      <c r="T12" s="50"/>
      <c r="U12" s="51"/>
      <c r="V12" s="42"/>
      <c r="W12" s="26"/>
      <c r="X12" s="26"/>
      <c r="Y12" s="26"/>
      <c r="Z12" s="43"/>
      <c r="AA12" s="43"/>
      <c r="AB12" s="44"/>
      <c r="AC12" s="18"/>
      <c r="AD12" s="18"/>
      <c r="AE12" s="18"/>
      <c r="AF12" s="18"/>
      <c r="AG12" s="18"/>
      <c r="AH12" s="18"/>
      <c r="AI12" s="18"/>
      <c r="AJ12" s="26"/>
      <c r="AK12" s="44"/>
      <c r="AL12" s="47"/>
      <c r="AM12" s="48"/>
      <c r="AN12" s="48"/>
      <c r="AO12" s="48"/>
      <c r="AP12" s="51"/>
      <c r="AQ12" s="58">
        <f>ROUND(ROUND(F15+K15*M15,0)*(1+AM10),0)</f>
        <v>371</v>
      </c>
      <c r="AR12" s="59"/>
    </row>
    <row r="13" spans="1:44" ht="16.5" customHeight="1">
      <c r="A13" s="39">
        <v>11</v>
      </c>
      <c r="B13" s="108" t="s">
        <v>454</v>
      </c>
      <c r="C13" s="41" t="s">
        <v>455</v>
      </c>
      <c r="D13" s="18"/>
      <c r="E13" s="329"/>
      <c r="F13" s="330"/>
      <c r="G13" s="330"/>
      <c r="H13" s="330"/>
      <c r="I13" s="331"/>
      <c r="J13" s="48" t="s">
        <v>1291</v>
      </c>
      <c r="K13" s="48"/>
      <c r="L13" s="48"/>
      <c r="M13" s="48"/>
      <c r="N13" s="48"/>
      <c r="O13" s="48"/>
      <c r="P13" s="48"/>
      <c r="Q13" s="47"/>
      <c r="R13" s="48"/>
      <c r="S13" s="50"/>
      <c r="T13" s="50"/>
      <c r="U13" s="51"/>
      <c r="V13" s="47"/>
      <c r="W13" s="48"/>
      <c r="X13" s="48"/>
      <c r="Y13" s="48"/>
      <c r="Z13" s="50"/>
      <c r="AA13" s="50"/>
      <c r="AB13" s="51"/>
      <c r="AC13" s="52" t="s">
        <v>1279</v>
      </c>
      <c r="AD13" s="52"/>
      <c r="AE13" s="52"/>
      <c r="AF13" s="52"/>
      <c r="AG13" s="52"/>
      <c r="AH13" s="300">
        <f>$AH$7</f>
        <v>0.25</v>
      </c>
      <c r="AI13" s="298"/>
      <c r="AJ13" s="55" t="s">
        <v>1280</v>
      </c>
      <c r="AK13" s="57"/>
      <c r="AL13" s="113"/>
      <c r="AM13" s="50"/>
      <c r="AN13" s="50"/>
      <c r="AO13" s="50"/>
      <c r="AP13" s="114"/>
      <c r="AQ13" s="58">
        <f>ROUND(ROUND((F15+K15*M15)*(1+AH13),0)*(1+AM10),0)</f>
        <v>463</v>
      </c>
      <c r="AR13" s="59"/>
    </row>
    <row r="14" spans="1:44" ht="16.5" customHeight="1">
      <c r="A14" s="39">
        <v>11</v>
      </c>
      <c r="B14" s="108" t="s">
        <v>456</v>
      </c>
      <c r="C14" s="41" t="s">
        <v>457</v>
      </c>
      <c r="D14" s="18"/>
      <c r="E14" s="329"/>
      <c r="F14" s="330"/>
      <c r="G14" s="330"/>
      <c r="H14" s="330"/>
      <c r="I14" s="331"/>
      <c r="J14" s="69"/>
      <c r="K14" s="48"/>
      <c r="L14" s="48"/>
      <c r="M14" s="48"/>
      <c r="N14" s="48"/>
      <c r="O14" s="48"/>
      <c r="P14" s="48"/>
      <c r="Q14" s="47"/>
      <c r="R14" s="48"/>
      <c r="S14" s="50"/>
      <c r="T14" s="50"/>
      <c r="U14" s="51"/>
      <c r="V14" s="60"/>
      <c r="W14" s="36"/>
      <c r="X14" s="36"/>
      <c r="Y14" s="36"/>
      <c r="Z14" s="61"/>
      <c r="AA14" s="61"/>
      <c r="AB14" s="62"/>
      <c r="AC14" s="52" t="s">
        <v>1282</v>
      </c>
      <c r="AD14" s="52"/>
      <c r="AE14" s="52"/>
      <c r="AF14" s="52"/>
      <c r="AG14" s="52"/>
      <c r="AH14" s="300">
        <f>$AH$8</f>
        <v>0.5</v>
      </c>
      <c r="AI14" s="298"/>
      <c r="AJ14" s="55" t="s">
        <v>938</v>
      </c>
      <c r="AK14" s="63"/>
      <c r="AL14" s="110"/>
      <c r="AM14" s="111"/>
      <c r="AN14" s="111"/>
      <c r="AO14" s="111"/>
      <c r="AP14" s="112"/>
      <c r="AQ14" s="58">
        <f>ROUND(ROUND((F15+K15*M15)*(1+AH14),0)*(1+AM10),0)</f>
        <v>557</v>
      </c>
      <c r="AR14" s="59"/>
    </row>
    <row r="15" spans="1:44" ht="16.5" customHeight="1">
      <c r="A15" s="39">
        <v>11</v>
      </c>
      <c r="B15" s="108" t="s">
        <v>458</v>
      </c>
      <c r="C15" s="41" t="s">
        <v>459</v>
      </c>
      <c r="D15" s="18"/>
      <c r="E15" s="47"/>
      <c r="F15" s="339">
        <f>K7</f>
        <v>254</v>
      </c>
      <c r="G15" s="339"/>
      <c r="H15" s="70" t="s">
        <v>1278</v>
      </c>
      <c r="I15" s="71"/>
      <c r="J15" s="16" t="s">
        <v>896</v>
      </c>
      <c r="K15" s="16">
        <v>1</v>
      </c>
      <c r="L15" s="16" t="s">
        <v>893</v>
      </c>
      <c r="M15" s="299">
        <f>'訪問介護'!M15</f>
        <v>83</v>
      </c>
      <c r="N15" s="299"/>
      <c r="O15" s="48" t="s">
        <v>1278</v>
      </c>
      <c r="P15" s="48"/>
      <c r="Q15" s="47"/>
      <c r="R15" s="48"/>
      <c r="S15" s="50"/>
      <c r="T15" s="50"/>
      <c r="U15" s="51"/>
      <c r="V15" s="47" t="s">
        <v>1284</v>
      </c>
      <c r="W15" s="48"/>
      <c r="X15" s="48"/>
      <c r="Y15" s="48"/>
      <c r="Z15" s="50"/>
      <c r="AA15" s="50"/>
      <c r="AB15" s="51"/>
      <c r="AC15" s="18"/>
      <c r="AD15" s="18"/>
      <c r="AE15" s="18"/>
      <c r="AF15" s="18"/>
      <c r="AG15" s="18"/>
      <c r="AH15" s="8"/>
      <c r="AI15" s="8"/>
      <c r="AJ15" s="26"/>
      <c r="AK15" s="44"/>
      <c r="AL15" s="47"/>
      <c r="AM15" s="48"/>
      <c r="AN15" s="48"/>
      <c r="AO15" s="48"/>
      <c r="AP15" s="51"/>
      <c r="AQ15" s="58">
        <f>ROUND(ROUND((F15+K15*M15)*Z16,0)*(1+AM10),0)</f>
        <v>741</v>
      </c>
      <c r="AR15" s="59"/>
    </row>
    <row r="16" spans="1:44" ht="16.5" customHeight="1">
      <c r="A16" s="39">
        <v>11</v>
      </c>
      <c r="B16" s="108" t="s">
        <v>460</v>
      </c>
      <c r="C16" s="41" t="s">
        <v>461</v>
      </c>
      <c r="D16" s="18"/>
      <c r="E16" s="47"/>
      <c r="F16" s="30"/>
      <c r="G16" s="30"/>
      <c r="H16" s="72"/>
      <c r="I16" s="71"/>
      <c r="J16" s="72"/>
      <c r="K16" s="48"/>
      <c r="L16" s="48"/>
      <c r="M16" s="48"/>
      <c r="N16" s="48"/>
      <c r="O16" s="48"/>
      <c r="P16" s="48"/>
      <c r="Q16" s="47"/>
      <c r="R16" s="48"/>
      <c r="S16" s="50"/>
      <c r="T16" s="50"/>
      <c r="U16" s="51"/>
      <c r="V16" s="47"/>
      <c r="W16" s="48"/>
      <c r="X16" s="30"/>
      <c r="Y16" s="50" t="s">
        <v>893</v>
      </c>
      <c r="Z16" s="313">
        <f>$Z$10</f>
        <v>2</v>
      </c>
      <c r="AA16" s="299"/>
      <c r="AB16" s="65"/>
      <c r="AC16" s="52" t="s">
        <v>1279</v>
      </c>
      <c r="AD16" s="52"/>
      <c r="AE16" s="52"/>
      <c r="AF16" s="52"/>
      <c r="AG16" s="52"/>
      <c r="AH16" s="300">
        <f>$AH$7</f>
        <v>0.25</v>
      </c>
      <c r="AI16" s="298"/>
      <c r="AJ16" s="55" t="s">
        <v>756</v>
      </c>
      <c r="AK16" s="63"/>
      <c r="AL16" s="110"/>
      <c r="AM16" s="111"/>
      <c r="AN16" s="111"/>
      <c r="AO16" s="111"/>
      <c r="AP16" s="112"/>
      <c r="AQ16" s="58">
        <f>ROUND(ROUND(ROUND((F15+K15*M15)*Z16,0)*(1+AH16),0)*(1+AM10),0)</f>
        <v>927</v>
      </c>
      <c r="AR16" s="59"/>
    </row>
    <row r="17" spans="1:44" ht="16.5" customHeight="1">
      <c r="A17" s="39">
        <v>11</v>
      </c>
      <c r="B17" s="108" t="s">
        <v>462</v>
      </c>
      <c r="C17" s="41" t="s">
        <v>463</v>
      </c>
      <c r="D17" s="18"/>
      <c r="E17" s="47"/>
      <c r="F17" s="48"/>
      <c r="G17" s="48"/>
      <c r="H17" s="72"/>
      <c r="I17" s="71"/>
      <c r="J17" s="72"/>
      <c r="K17" s="36"/>
      <c r="L17" s="48"/>
      <c r="M17" s="48"/>
      <c r="N17" s="48"/>
      <c r="O17" s="48"/>
      <c r="P17" s="48"/>
      <c r="Q17" s="60"/>
      <c r="R17" s="36"/>
      <c r="S17" s="61"/>
      <c r="T17" s="61"/>
      <c r="U17" s="62"/>
      <c r="V17" s="60"/>
      <c r="W17" s="36"/>
      <c r="X17" s="36"/>
      <c r="Y17" s="36"/>
      <c r="Z17" s="61"/>
      <c r="AA17" s="66"/>
      <c r="AB17" s="67"/>
      <c r="AC17" s="52" t="s">
        <v>1282</v>
      </c>
      <c r="AD17" s="52"/>
      <c r="AE17" s="52"/>
      <c r="AF17" s="52"/>
      <c r="AG17" s="52"/>
      <c r="AH17" s="300">
        <f>$AH$8</f>
        <v>0.5</v>
      </c>
      <c r="AI17" s="298"/>
      <c r="AJ17" s="55" t="s">
        <v>938</v>
      </c>
      <c r="AK17" s="63"/>
      <c r="AL17" s="110"/>
      <c r="AM17" s="111"/>
      <c r="AN17" s="111"/>
      <c r="AO17" s="111"/>
      <c r="AP17" s="112"/>
      <c r="AQ17" s="58">
        <f>ROUND(ROUND(ROUND((F15+K15*M15)*Z16,0)*(1+AH17),0)*(1+AM10),0)</f>
        <v>1112</v>
      </c>
      <c r="AR17" s="59"/>
    </row>
    <row r="18" spans="1:44" ht="16.5" customHeight="1">
      <c r="A18" s="39">
        <v>11</v>
      </c>
      <c r="B18" s="108" t="s">
        <v>464</v>
      </c>
      <c r="C18" s="41" t="s">
        <v>465</v>
      </c>
      <c r="D18" s="18"/>
      <c r="E18" s="47"/>
      <c r="F18" s="48"/>
      <c r="G18" s="48"/>
      <c r="H18" s="48"/>
      <c r="I18" s="74"/>
      <c r="J18" s="26" t="s">
        <v>1298</v>
      </c>
      <c r="L18" s="26"/>
      <c r="M18" s="26"/>
      <c r="N18" s="26"/>
      <c r="O18" s="26"/>
      <c r="P18" s="26"/>
      <c r="Q18" s="47"/>
      <c r="R18" s="48"/>
      <c r="S18" s="50"/>
      <c r="T18" s="50"/>
      <c r="U18" s="51"/>
      <c r="V18" s="42"/>
      <c r="W18" s="26"/>
      <c r="X18" s="26"/>
      <c r="Y18" s="26"/>
      <c r="Z18" s="43"/>
      <c r="AA18" s="43"/>
      <c r="AB18" s="44"/>
      <c r="AC18" s="18"/>
      <c r="AD18" s="18"/>
      <c r="AE18" s="18"/>
      <c r="AF18" s="18"/>
      <c r="AG18" s="18"/>
      <c r="AH18" s="18"/>
      <c r="AI18" s="18"/>
      <c r="AJ18" s="26"/>
      <c r="AK18" s="44"/>
      <c r="AL18" s="47"/>
      <c r="AM18" s="48"/>
      <c r="AN18" s="48"/>
      <c r="AO18" s="48"/>
      <c r="AP18" s="51"/>
      <c r="AQ18" s="58">
        <f>ROUND(ROUND(F15+K21*M21,0)*(1+AM10),0)</f>
        <v>462</v>
      </c>
      <c r="AR18" s="59"/>
    </row>
    <row r="19" spans="1:44" ht="16.5" customHeight="1">
      <c r="A19" s="39">
        <v>11</v>
      </c>
      <c r="B19" s="108" t="s">
        <v>466</v>
      </c>
      <c r="C19" s="41" t="s">
        <v>467</v>
      </c>
      <c r="D19" s="18"/>
      <c r="E19" s="47"/>
      <c r="F19" s="48"/>
      <c r="G19" s="48"/>
      <c r="H19" s="48"/>
      <c r="I19" s="74"/>
      <c r="J19" s="48" t="s">
        <v>1602</v>
      </c>
      <c r="L19" s="48"/>
      <c r="M19" s="48"/>
      <c r="N19" s="48"/>
      <c r="O19" s="48"/>
      <c r="P19" s="48"/>
      <c r="Q19" s="47"/>
      <c r="R19" s="48"/>
      <c r="S19" s="50"/>
      <c r="T19" s="50"/>
      <c r="U19" s="51"/>
      <c r="V19" s="47"/>
      <c r="W19" s="48"/>
      <c r="X19" s="48"/>
      <c r="Y19" s="48"/>
      <c r="Z19" s="50"/>
      <c r="AA19" s="50"/>
      <c r="AB19" s="51"/>
      <c r="AC19" s="52" t="s">
        <v>1279</v>
      </c>
      <c r="AD19" s="52"/>
      <c r="AE19" s="52"/>
      <c r="AF19" s="52"/>
      <c r="AG19" s="52"/>
      <c r="AH19" s="300">
        <f>$AH$7</f>
        <v>0.25</v>
      </c>
      <c r="AI19" s="298"/>
      <c r="AJ19" s="55" t="s">
        <v>1280</v>
      </c>
      <c r="AK19" s="57"/>
      <c r="AL19" s="113"/>
      <c r="AM19" s="50"/>
      <c r="AN19" s="50"/>
      <c r="AO19" s="50"/>
      <c r="AP19" s="114"/>
      <c r="AQ19" s="58">
        <f>ROUND(ROUND((F15+K21*M21)*(1+AH19),0)*(1+AM10),0)</f>
        <v>578</v>
      </c>
      <c r="AR19" s="59"/>
    </row>
    <row r="20" spans="1:44" ht="16.5" customHeight="1">
      <c r="A20" s="39">
        <v>11</v>
      </c>
      <c r="B20" s="108" t="s">
        <v>468</v>
      </c>
      <c r="C20" s="41" t="s">
        <v>469</v>
      </c>
      <c r="D20" s="18"/>
      <c r="E20" s="47"/>
      <c r="F20" s="48"/>
      <c r="G20" s="48"/>
      <c r="H20" s="48"/>
      <c r="I20" s="74"/>
      <c r="J20" s="75"/>
      <c r="K20" s="48"/>
      <c r="L20" s="48"/>
      <c r="M20" s="48"/>
      <c r="N20" s="48"/>
      <c r="O20" s="48"/>
      <c r="P20" s="48"/>
      <c r="Q20" s="47"/>
      <c r="R20" s="48"/>
      <c r="S20" s="50"/>
      <c r="T20" s="50"/>
      <c r="U20" s="51"/>
      <c r="V20" s="60"/>
      <c r="W20" s="36"/>
      <c r="X20" s="36"/>
      <c r="Y20" s="36"/>
      <c r="Z20" s="61"/>
      <c r="AA20" s="61"/>
      <c r="AB20" s="62"/>
      <c r="AC20" s="52" t="s">
        <v>1282</v>
      </c>
      <c r="AD20" s="52"/>
      <c r="AE20" s="52"/>
      <c r="AF20" s="52"/>
      <c r="AG20" s="52"/>
      <c r="AH20" s="300">
        <f>$AH$8</f>
        <v>0.5</v>
      </c>
      <c r="AI20" s="298"/>
      <c r="AJ20" s="55" t="s">
        <v>938</v>
      </c>
      <c r="AK20" s="63"/>
      <c r="AL20" s="110"/>
      <c r="AM20" s="111"/>
      <c r="AN20" s="111"/>
      <c r="AO20" s="111"/>
      <c r="AP20" s="112"/>
      <c r="AQ20" s="58">
        <f>ROUND(ROUND((F15+K21*M21)*(1+AH20),0)*(1+AM10),0)</f>
        <v>693</v>
      </c>
      <c r="AR20" s="59"/>
    </row>
    <row r="21" spans="1:44" ht="16.5" customHeight="1">
      <c r="A21" s="39">
        <v>11</v>
      </c>
      <c r="B21" s="108" t="s">
        <v>470</v>
      </c>
      <c r="C21" s="41" t="s">
        <v>471</v>
      </c>
      <c r="D21" s="18"/>
      <c r="E21" s="47"/>
      <c r="F21" s="48"/>
      <c r="G21" s="48"/>
      <c r="H21" s="48"/>
      <c r="I21" s="74"/>
      <c r="J21" s="16" t="s">
        <v>896</v>
      </c>
      <c r="K21" s="16">
        <v>2</v>
      </c>
      <c r="L21" s="16" t="s">
        <v>893</v>
      </c>
      <c r="M21" s="299">
        <f>$M$15</f>
        <v>83</v>
      </c>
      <c r="N21" s="299"/>
      <c r="O21" s="48" t="s">
        <v>1278</v>
      </c>
      <c r="P21" s="48"/>
      <c r="Q21" s="47"/>
      <c r="R21" s="48"/>
      <c r="S21" s="50"/>
      <c r="T21" s="50"/>
      <c r="U21" s="51"/>
      <c r="V21" s="47" t="s">
        <v>1284</v>
      </c>
      <c r="W21" s="48"/>
      <c r="X21" s="48"/>
      <c r="Y21" s="48"/>
      <c r="Z21" s="50"/>
      <c r="AA21" s="50"/>
      <c r="AB21" s="51"/>
      <c r="AC21" s="18"/>
      <c r="AD21" s="18"/>
      <c r="AE21" s="18"/>
      <c r="AF21" s="18"/>
      <c r="AG21" s="18"/>
      <c r="AH21" s="8"/>
      <c r="AI21" s="8"/>
      <c r="AJ21" s="26"/>
      <c r="AK21" s="44"/>
      <c r="AL21" s="47"/>
      <c r="AM21" s="48"/>
      <c r="AN21" s="48"/>
      <c r="AO21" s="48"/>
      <c r="AP21" s="51"/>
      <c r="AQ21" s="58">
        <f>ROUND(ROUND((F15+K21*M21)*Z22,0)*(1+AM10),0)</f>
        <v>924</v>
      </c>
      <c r="AR21" s="59"/>
    </row>
    <row r="22" spans="1:44" ht="16.5" customHeight="1">
      <c r="A22" s="39">
        <v>11</v>
      </c>
      <c r="B22" s="108" t="s">
        <v>472</v>
      </c>
      <c r="C22" s="41" t="s">
        <v>473</v>
      </c>
      <c r="D22" s="18"/>
      <c r="E22" s="47"/>
      <c r="F22" s="48"/>
      <c r="G22" s="48"/>
      <c r="H22" s="48"/>
      <c r="I22" s="74"/>
      <c r="J22" s="75"/>
      <c r="K22" s="48"/>
      <c r="L22" s="48"/>
      <c r="M22" s="48"/>
      <c r="N22" s="48"/>
      <c r="O22" s="76"/>
      <c r="P22" s="48"/>
      <c r="Q22" s="47"/>
      <c r="R22" s="48"/>
      <c r="S22" s="50"/>
      <c r="T22" s="50"/>
      <c r="U22" s="51"/>
      <c r="V22" s="47"/>
      <c r="W22" s="48"/>
      <c r="X22" s="30"/>
      <c r="Y22" s="50" t="s">
        <v>893</v>
      </c>
      <c r="Z22" s="313">
        <f>$Z$10</f>
        <v>2</v>
      </c>
      <c r="AA22" s="299"/>
      <c r="AB22" s="65"/>
      <c r="AC22" s="52" t="s">
        <v>1279</v>
      </c>
      <c r="AD22" s="52"/>
      <c r="AE22" s="52"/>
      <c r="AF22" s="52"/>
      <c r="AG22" s="52"/>
      <c r="AH22" s="300">
        <f>$AH$7</f>
        <v>0.25</v>
      </c>
      <c r="AI22" s="298"/>
      <c r="AJ22" s="55" t="s">
        <v>756</v>
      </c>
      <c r="AK22" s="63"/>
      <c r="AL22" s="110"/>
      <c r="AM22" s="111"/>
      <c r="AN22" s="111"/>
      <c r="AO22" s="111"/>
      <c r="AP22" s="112"/>
      <c r="AQ22" s="58">
        <f>ROUND(ROUND(ROUND((F15+K21*M21)*Z22,0)*(1+AH22),0)*(1+AM10),0)</f>
        <v>1155</v>
      </c>
      <c r="AR22" s="59"/>
    </row>
    <row r="23" spans="1:44" ht="16.5" customHeight="1">
      <c r="A23" s="39">
        <v>11</v>
      </c>
      <c r="B23" s="108" t="s">
        <v>474</v>
      </c>
      <c r="C23" s="41" t="s">
        <v>475</v>
      </c>
      <c r="D23" s="18"/>
      <c r="E23" s="47"/>
      <c r="F23" s="48"/>
      <c r="G23" s="48"/>
      <c r="H23" s="48"/>
      <c r="I23" s="77"/>
      <c r="J23" s="70"/>
      <c r="K23" s="36"/>
      <c r="L23" s="48"/>
      <c r="M23" s="48"/>
      <c r="N23" s="48"/>
      <c r="O23" s="48"/>
      <c r="P23" s="48"/>
      <c r="Q23" s="60"/>
      <c r="R23" s="36"/>
      <c r="S23" s="61"/>
      <c r="T23" s="61"/>
      <c r="U23" s="62"/>
      <c r="V23" s="60"/>
      <c r="W23" s="36"/>
      <c r="X23" s="36"/>
      <c r="Y23" s="36"/>
      <c r="Z23" s="61"/>
      <c r="AA23" s="66"/>
      <c r="AB23" s="67"/>
      <c r="AC23" s="52" t="s">
        <v>1282</v>
      </c>
      <c r="AD23" s="52"/>
      <c r="AE23" s="52"/>
      <c r="AF23" s="52"/>
      <c r="AG23" s="52"/>
      <c r="AH23" s="300">
        <f>$AH$8</f>
        <v>0.5</v>
      </c>
      <c r="AI23" s="298"/>
      <c r="AJ23" s="55" t="s">
        <v>938</v>
      </c>
      <c r="AK23" s="63"/>
      <c r="AL23" s="110"/>
      <c r="AM23" s="111"/>
      <c r="AN23" s="111"/>
      <c r="AO23" s="111"/>
      <c r="AP23" s="112"/>
      <c r="AQ23" s="58">
        <f>ROUND(ROUND(ROUND((F15+K21*M21)*Z22,0)*(1+AH23),0)*(1+AM10),0)</f>
        <v>1386</v>
      </c>
      <c r="AR23" s="59"/>
    </row>
    <row r="24" spans="1:44" ht="16.5" customHeight="1">
      <c r="A24" s="39">
        <v>11</v>
      </c>
      <c r="B24" s="108" t="s">
        <v>476</v>
      </c>
      <c r="C24" s="41" t="s">
        <v>477</v>
      </c>
      <c r="D24" s="18"/>
      <c r="E24" s="47"/>
      <c r="F24" s="48"/>
      <c r="G24" s="48"/>
      <c r="H24" s="48"/>
      <c r="I24" s="74"/>
      <c r="J24" s="26" t="s">
        <v>1306</v>
      </c>
      <c r="L24" s="26"/>
      <c r="M24" s="26"/>
      <c r="N24" s="26"/>
      <c r="O24" s="26"/>
      <c r="P24" s="26"/>
      <c r="Q24" s="47"/>
      <c r="R24" s="48"/>
      <c r="S24" s="50"/>
      <c r="T24" s="50"/>
      <c r="U24" s="51"/>
      <c r="V24" s="42"/>
      <c r="W24" s="26"/>
      <c r="X24" s="26"/>
      <c r="Y24" s="26"/>
      <c r="Z24" s="43"/>
      <c r="AA24" s="43"/>
      <c r="AB24" s="44"/>
      <c r="AC24" s="18"/>
      <c r="AD24" s="18"/>
      <c r="AE24" s="18"/>
      <c r="AF24" s="18"/>
      <c r="AG24" s="18"/>
      <c r="AH24" s="8"/>
      <c r="AI24" s="8"/>
      <c r="AJ24" s="26"/>
      <c r="AK24" s="44"/>
      <c r="AL24" s="47"/>
      <c r="AM24" s="48"/>
      <c r="AN24" s="48"/>
      <c r="AO24" s="48"/>
      <c r="AP24" s="51"/>
      <c r="AQ24" s="58">
        <f>ROUND(ROUND(F15+K27*M27,0)*(1+AM10),0)</f>
        <v>553</v>
      </c>
      <c r="AR24" s="59"/>
    </row>
    <row r="25" spans="1:44" ht="16.5" customHeight="1">
      <c r="A25" s="39">
        <v>11</v>
      </c>
      <c r="B25" s="108" t="s">
        <v>478</v>
      </c>
      <c r="C25" s="41" t="s">
        <v>479</v>
      </c>
      <c r="D25" s="18"/>
      <c r="E25" s="47"/>
      <c r="F25" s="48"/>
      <c r="G25" s="48"/>
      <c r="H25" s="48"/>
      <c r="I25" s="74"/>
      <c r="J25" s="48"/>
      <c r="L25" s="48"/>
      <c r="M25" s="48"/>
      <c r="N25" s="48"/>
      <c r="O25" s="48"/>
      <c r="P25" s="48"/>
      <c r="Q25" s="47"/>
      <c r="R25" s="48"/>
      <c r="S25" s="50"/>
      <c r="T25" s="50"/>
      <c r="U25" s="51"/>
      <c r="V25" s="47"/>
      <c r="W25" s="48"/>
      <c r="AA25" s="50"/>
      <c r="AB25" s="51"/>
      <c r="AC25" s="52" t="s">
        <v>1279</v>
      </c>
      <c r="AD25" s="52"/>
      <c r="AE25" s="52"/>
      <c r="AF25" s="52"/>
      <c r="AG25" s="52"/>
      <c r="AH25" s="300">
        <f>$AH$7</f>
        <v>0.25</v>
      </c>
      <c r="AI25" s="298"/>
      <c r="AJ25" s="55" t="s">
        <v>1280</v>
      </c>
      <c r="AK25" s="57"/>
      <c r="AL25" s="113"/>
      <c r="AM25" s="50"/>
      <c r="AN25" s="50"/>
      <c r="AO25" s="50"/>
      <c r="AP25" s="114"/>
      <c r="AQ25" s="58">
        <f>ROUND(ROUND((F15+K27*M27)*(1+AH25),0)*(1+AM10),0)</f>
        <v>692</v>
      </c>
      <c r="AR25" s="59"/>
    </row>
    <row r="26" spans="1:44" ht="16.5" customHeight="1">
      <c r="A26" s="39">
        <v>11</v>
      </c>
      <c r="B26" s="108" t="s">
        <v>480</v>
      </c>
      <c r="C26" s="41" t="s">
        <v>481</v>
      </c>
      <c r="D26" s="18"/>
      <c r="E26" s="47"/>
      <c r="F26" s="48"/>
      <c r="G26" s="48"/>
      <c r="H26" s="48"/>
      <c r="I26" s="74"/>
      <c r="J26" s="75"/>
      <c r="K26" s="315"/>
      <c r="L26" s="315"/>
      <c r="M26" s="48"/>
      <c r="N26" s="48"/>
      <c r="O26" s="48"/>
      <c r="P26" s="48"/>
      <c r="Q26" s="47"/>
      <c r="R26" s="48"/>
      <c r="S26" s="50"/>
      <c r="T26" s="50"/>
      <c r="U26" s="51"/>
      <c r="V26" s="60"/>
      <c r="W26" s="36"/>
      <c r="X26" s="36"/>
      <c r="Y26" s="36"/>
      <c r="Z26" s="61"/>
      <c r="AA26" s="61"/>
      <c r="AB26" s="62"/>
      <c r="AC26" s="52" t="s">
        <v>1282</v>
      </c>
      <c r="AD26" s="52"/>
      <c r="AE26" s="52"/>
      <c r="AF26" s="52"/>
      <c r="AG26" s="52"/>
      <c r="AH26" s="300">
        <f>$AH$8</f>
        <v>0.5</v>
      </c>
      <c r="AI26" s="298"/>
      <c r="AJ26" s="55" t="s">
        <v>938</v>
      </c>
      <c r="AK26" s="63"/>
      <c r="AL26" s="110"/>
      <c r="AM26" s="111"/>
      <c r="AN26" s="111"/>
      <c r="AO26" s="111"/>
      <c r="AP26" s="112"/>
      <c r="AQ26" s="58">
        <f>ROUND(ROUND((F15+K27*M27)*(1+AH26),0)*(1+AM10),0)</f>
        <v>831</v>
      </c>
      <c r="AR26" s="59"/>
    </row>
    <row r="27" spans="1:44" ht="16.5" customHeight="1">
      <c r="A27" s="39">
        <v>11</v>
      </c>
      <c r="B27" s="108" t="s">
        <v>482</v>
      </c>
      <c r="C27" s="41" t="s">
        <v>483</v>
      </c>
      <c r="D27" s="18"/>
      <c r="E27" s="47"/>
      <c r="F27" s="48"/>
      <c r="G27" s="48"/>
      <c r="H27" s="48"/>
      <c r="I27" s="74"/>
      <c r="J27" s="16" t="s">
        <v>896</v>
      </c>
      <c r="K27" s="16">
        <v>3</v>
      </c>
      <c r="L27" s="16" t="s">
        <v>893</v>
      </c>
      <c r="M27" s="299">
        <f>$M$15</f>
        <v>83</v>
      </c>
      <c r="N27" s="299"/>
      <c r="O27" s="48" t="s">
        <v>1278</v>
      </c>
      <c r="P27" s="48"/>
      <c r="Q27" s="47"/>
      <c r="R27" s="48"/>
      <c r="S27" s="50"/>
      <c r="T27" s="50"/>
      <c r="U27" s="51"/>
      <c r="V27" s="47" t="s">
        <v>1284</v>
      </c>
      <c r="W27" s="48"/>
      <c r="X27" s="48"/>
      <c r="Y27" s="48"/>
      <c r="Z27" s="50"/>
      <c r="AA27" s="50"/>
      <c r="AB27" s="51"/>
      <c r="AC27" s="18"/>
      <c r="AD27" s="18"/>
      <c r="AE27" s="18"/>
      <c r="AF27" s="18"/>
      <c r="AG27" s="18"/>
      <c r="AH27" s="18"/>
      <c r="AI27" s="18"/>
      <c r="AJ27" s="26"/>
      <c r="AK27" s="44"/>
      <c r="AL27" s="47"/>
      <c r="AM27" s="48"/>
      <c r="AN27" s="48"/>
      <c r="AO27" s="48"/>
      <c r="AP27" s="51"/>
      <c r="AQ27" s="58">
        <f>ROUND(ROUND((F15+K27*M27)*Z28,0)*(1+AM10),0)</f>
        <v>1107</v>
      </c>
      <c r="AR27" s="59"/>
    </row>
    <row r="28" spans="1:44" ht="16.5" customHeight="1">
      <c r="A28" s="39">
        <v>11</v>
      </c>
      <c r="B28" s="108" t="s">
        <v>484</v>
      </c>
      <c r="C28" s="41" t="s">
        <v>485</v>
      </c>
      <c r="D28" s="18"/>
      <c r="E28" s="47"/>
      <c r="F28" s="48"/>
      <c r="G28" s="48"/>
      <c r="H28" s="48"/>
      <c r="I28" s="74"/>
      <c r="J28" s="75"/>
      <c r="K28" s="48"/>
      <c r="L28" s="48"/>
      <c r="M28" s="48"/>
      <c r="N28" s="48"/>
      <c r="O28" s="48"/>
      <c r="P28" s="48"/>
      <c r="Q28" s="47"/>
      <c r="R28" s="48"/>
      <c r="S28" s="50"/>
      <c r="T28" s="50"/>
      <c r="U28" s="51"/>
      <c r="V28" s="47"/>
      <c r="W28" s="48"/>
      <c r="X28" s="48"/>
      <c r="Y28" s="50" t="s">
        <v>893</v>
      </c>
      <c r="Z28" s="313">
        <f>$Z$10</f>
        <v>2</v>
      </c>
      <c r="AA28" s="299"/>
      <c r="AB28" s="65"/>
      <c r="AC28" s="52" t="s">
        <v>1279</v>
      </c>
      <c r="AD28" s="52"/>
      <c r="AE28" s="52"/>
      <c r="AF28" s="52"/>
      <c r="AG28" s="52"/>
      <c r="AH28" s="300">
        <f>$AH$7</f>
        <v>0.25</v>
      </c>
      <c r="AI28" s="298"/>
      <c r="AJ28" s="55" t="s">
        <v>756</v>
      </c>
      <c r="AK28" s="63"/>
      <c r="AL28" s="110"/>
      <c r="AM28" s="111"/>
      <c r="AN28" s="111"/>
      <c r="AO28" s="111"/>
      <c r="AP28" s="112"/>
      <c r="AQ28" s="58">
        <f>ROUND(ROUND(ROUND((F15+K27*M27)*Z28,0)*(1+AH28),0)*(1+AM10),0)</f>
        <v>1384</v>
      </c>
      <c r="AR28" s="59"/>
    </row>
    <row r="29" spans="1:44" ht="16.5" customHeight="1">
      <c r="A29" s="39">
        <v>11</v>
      </c>
      <c r="B29" s="108" t="s">
        <v>486</v>
      </c>
      <c r="C29" s="41" t="s">
        <v>487</v>
      </c>
      <c r="D29" s="18"/>
      <c r="E29" s="47"/>
      <c r="F29" s="48"/>
      <c r="G29" s="48"/>
      <c r="H29" s="48"/>
      <c r="I29" s="77"/>
      <c r="J29" s="70"/>
      <c r="K29" s="48"/>
      <c r="L29" s="48"/>
      <c r="M29" s="48"/>
      <c r="N29" s="48"/>
      <c r="O29" s="48"/>
      <c r="P29" s="48"/>
      <c r="Q29" s="60"/>
      <c r="R29" s="36"/>
      <c r="S29" s="61"/>
      <c r="T29" s="61"/>
      <c r="U29" s="62"/>
      <c r="V29" s="60"/>
      <c r="W29" s="36"/>
      <c r="X29" s="36"/>
      <c r="Y29" s="36"/>
      <c r="Z29" s="61"/>
      <c r="AA29" s="66"/>
      <c r="AB29" s="67"/>
      <c r="AC29" s="52" t="s">
        <v>1282</v>
      </c>
      <c r="AD29" s="52"/>
      <c r="AE29" s="52"/>
      <c r="AF29" s="52"/>
      <c r="AG29" s="52"/>
      <c r="AH29" s="300">
        <f>$AH$8</f>
        <v>0.5</v>
      </c>
      <c r="AI29" s="298"/>
      <c r="AJ29" s="55" t="s">
        <v>938</v>
      </c>
      <c r="AK29" s="63"/>
      <c r="AL29" s="110"/>
      <c r="AM29" s="111"/>
      <c r="AN29" s="111"/>
      <c r="AO29" s="111"/>
      <c r="AP29" s="112"/>
      <c r="AQ29" s="58">
        <f>ROUND(ROUND(ROUND((F15+K27*M27)*Z28,0)*(1+AH29),0)*(1+AM10),0)</f>
        <v>1660</v>
      </c>
      <c r="AR29" s="59"/>
    </row>
    <row r="30" spans="1:44" ht="16.5" customHeight="1">
      <c r="A30" s="39">
        <v>11</v>
      </c>
      <c r="B30" s="108" t="s">
        <v>488</v>
      </c>
      <c r="C30" s="41" t="s">
        <v>489</v>
      </c>
      <c r="D30" s="322"/>
      <c r="E30" s="42" t="s">
        <v>1313</v>
      </c>
      <c r="F30" s="26"/>
      <c r="G30" s="26"/>
      <c r="H30" s="26"/>
      <c r="I30" s="26"/>
      <c r="J30" s="26"/>
      <c r="K30" s="26"/>
      <c r="L30" s="26"/>
      <c r="M30" s="26"/>
      <c r="N30" s="26"/>
      <c r="O30" s="26"/>
      <c r="P30" s="26"/>
      <c r="Q30" s="42"/>
      <c r="R30" s="26"/>
      <c r="S30" s="43"/>
      <c r="T30" s="78"/>
      <c r="U30" s="79"/>
      <c r="V30" s="42"/>
      <c r="W30" s="26"/>
      <c r="X30" s="26"/>
      <c r="Y30" s="26"/>
      <c r="Z30" s="43"/>
      <c r="AA30" s="78"/>
      <c r="AB30" s="79"/>
      <c r="AC30" s="26"/>
      <c r="AD30" s="26"/>
      <c r="AE30" s="26"/>
      <c r="AF30" s="26"/>
      <c r="AG30" s="26"/>
      <c r="AH30" s="8"/>
      <c r="AI30" s="8"/>
      <c r="AJ30" s="26"/>
      <c r="AK30" s="44"/>
      <c r="AL30" s="346" t="s">
        <v>441</v>
      </c>
      <c r="AM30" s="336"/>
      <c r="AN30" s="336"/>
      <c r="AO30" s="336"/>
      <c r="AP30" s="347"/>
      <c r="AQ30" s="45">
        <f>ROUND(ROUND(K31,0)*(1+AM34),0)</f>
        <v>442</v>
      </c>
      <c r="AR30" s="46"/>
    </row>
    <row r="31" spans="1:44" ht="16.5" customHeight="1">
      <c r="A31" s="39">
        <v>11</v>
      </c>
      <c r="B31" s="108" t="s">
        <v>490</v>
      </c>
      <c r="C31" s="41" t="s">
        <v>491</v>
      </c>
      <c r="D31" s="322"/>
      <c r="E31" s="47" t="s">
        <v>954</v>
      </c>
      <c r="F31" s="48"/>
      <c r="G31" s="48"/>
      <c r="H31" s="48"/>
      <c r="I31" s="48"/>
      <c r="J31" s="48"/>
      <c r="K31" s="299">
        <f>'訪問介護'!K31</f>
        <v>402</v>
      </c>
      <c r="L31" s="299"/>
      <c r="M31" s="48" t="s">
        <v>1278</v>
      </c>
      <c r="N31" s="48"/>
      <c r="O31" s="48"/>
      <c r="P31" s="48"/>
      <c r="Q31" s="47"/>
      <c r="R31" s="48"/>
      <c r="S31" s="50"/>
      <c r="T31" s="49"/>
      <c r="U31" s="80"/>
      <c r="V31" s="47"/>
      <c r="W31" s="48"/>
      <c r="X31" s="48"/>
      <c r="Y31" s="48"/>
      <c r="Z31" s="50"/>
      <c r="AA31" s="49"/>
      <c r="AB31" s="80"/>
      <c r="AC31" s="52" t="s">
        <v>1279</v>
      </c>
      <c r="AD31" s="52"/>
      <c r="AE31" s="52"/>
      <c r="AF31" s="52"/>
      <c r="AG31" s="52"/>
      <c r="AH31" s="300">
        <f>$AH$7</f>
        <v>0.25</v>
      </c>
      <c r="AI31" s="298"/>
      <c r="AJ31" s="55" t="s">
        <v>1280</v>
      </c>
      <c r="AK31" s="63"/>
      <c r="AL31" s="320"/>
      <c r="AM31" s="337"/>
      <c r="AN31" s="337"/>
      <c r="AO31" s="337"/>
      <c r="AP31" s="345"/>
      <c r="AQ31" s="58">
        <f>ROUND(ROUND(K31*(1+AH31),0)*(1+AM34),0)</f>
        <v>553</v>
      </c>
      <c r="AR31" s="59"/>
    </row>
    <row r="32" spans="1:44" ht="16.5" customHeight="1">
      <c r="A32" s="39">
        <v>11</v>
      </c>
      <c r="B32" s="108" t="s">
        <v>492</v>
      </c>
      <c r="C32" s="41" t="s">
        <v>493</v>
      </c>
      <c r="D32" s="322"/>
      <c r="E32" s="47"/>
      <c r="F32" s="48"/>
      <c r="G32" s="48"/>
      <c r="H32" s="48"/>
      <c r="I32" s="48"/>
      <c r="J32" s="48"/>
      <c r="K32" s="48"/>
      <c r="L32" s="48"/>
      <c r="M32" s="48"/>
      <c r="N32" s="48"/>
      <c r="O32" s="48"/>
      <c r="P32" s="48"/>
      <c r="Q32" s="47"/>
      <c r="R32" s="48"/>
      <c r="S32" s="50"/>
      <c r="T32" s="49"/>
      <c r="U32" s="80"/>
      <c r="V32" s="60"/>
      <c r="W32" s="36"/>
      <c r="X32" s="36"/>
      <c r="Y32" s="36"/>
      <c r="Z32" s="61"/>
      <c r="AA32" s="66"/>
      <c r="AB32" s="67"/>
      <c r="AC32" s="52" t="s">
        <v>1282</v>
      </c>
      <c r="AD32" s="52"/>
      <c r="AE32" s="52"/>
      <c r="AF32" s="52"/>
      <c r="AG32" s="52"/>
      <c r="AH32" s="300">
        <f>$AH$8</f>
        <v>0.5</v>
      </c>
      <c r="AI32" s="298"/>
      <c r="AJ32" s="55" t="s">
        <v>938</v>
      </c>
      <c r="AK32" s="63"/>
      <c r="AL32" s="110"/>
      <c r="AM32" s="111"/>
      <c r="AN32" s="111"/>
      <c r="AO32" s="111"/>
      <c r="AP32" s="112"/>
      <c r="AQ32" s="58">
        <f>ROUND(ROUND(K31*(1+AH32),0)*(1+AM34),0)</f>
        <v>663</v>
      </c>
      <c r="AR32" s="59"/>
    </row>
    <row r="33" spans="1:44" ht="16.5" customHeight="1">
      <c r="A33" s="39">
        <v>11</v>
      </c>
      <c r="B33" s="108" t="s">
        <v>494</v>
      </c>
      <c r="C33" s="41" t="s">
        <v>495</v>
      </c>
      <c r="D33" s="322"/>
      <c r="E33" s="47"/>
      <c r="F33" s="48"/>
      <c r="G33" s="48"/>
      <c r="H33" s="48"/>
      <c r="I33" s="48"/>
      <c r="J33" s="48"/>
      <c r="K33" s="48"/>
      <c r="L33" s="48"/>
      <c r="M33" s="48"/>
      <c r="N33" s="48"/>
      <c r="O33" s="48"/>
      <c r="P33" s="48"/>
      <c r="Q33" s="47"/>
      <c r="R33" s="48"/>
      <c r="S33" s="50"/>
      <c r="T33" s="49"/>
      <c r="U33" s="80"/>
      <c r="V33" s="47" t="s">
        <v>1284</v>
      </c>
      <c r="W33" s="48"/>
      <c r="X33" s="48"/>
      <c r="Y33" s="48"/>
      <c r="Z33" s="50"/>
      <c r="AA33" s="49"/>
      <c r="AB33" s="80"/>
      <c r="AC33" s="48"/>
      <c r="AD33" s="48"/>
      <c r="AE33" s="48"/>
      <c r="AF33" s="48"/>
      <c r="AG33" s="48"/>
      <c r="AH33" s="8"/>
      <c r="AI33" s="8"/>
      <c r="AJ33" s="26"/>
      <c r="AK33" s="44"/>
      <c r="AL33" s="47"/>
      <c r="AM33" s="48"/>
      <c r="AN33" s="48"/>
      <c r="AO33" s="48"/>
      <c r="AP33" s="51"/>
      <c r="AQ33" s="45">
        <f>ROUND(ROUND(K31*Z34,0)*(1+AM34),0)</f>
        <v>884</v>
      </c>
      <c r="AR33" s="59"/>
    </row>
    <row r="34" spans="1:44" ht="16.5" customHeight="1">
      <c r="A34" s="39">
        <v>11</v>
      </c>
      <c r="B34" s="108" t="s">
        <v>496</v>
      </c>
      <c r="C34" s="41" t="s">
        <v>497</v>
      </c>
      <c r="D34" s="322"/>
      <c r="E34" s="47"/>
      <c r="F34" s="48"/>
      <c r="G34" s="48"/>
      <c r="H34" s="48"/>
      <c r="I34" s="48"/>
      <c r="J34" s="48"/>
      <c r="K34" s="48"/>
      <c r="L34" s="48"/>
      <c r="M34" s="48"/>
      <c r="N34" s="48"/>
      <c r="O34" s="48"/>
      <c r="P34" s="48"/>
      <c r="Q34" s="47"/>
      <c r="R34" s="48"/>
      <c r="S34" s="50"/>
      <c r="T34" s="49"/>
      <c r="U34" s="80"/>
      <c r="V34" s="47"/>
      <c r="W34" s="48"/>
      <c r="X34" s="30"/>
      <c r="Y34" s="50" t="s">
        <v>893</v>
      </c>
      <c r="Z34" s="313">
        <f>$Z$10</f>
        <v>2</v>
      </c>
      <c r="AA34" s="299"/>
      <c r="AB34" s="65"/>
      <c r="AC34" s="52" t="s">
        <v>1279</v>
      </c>
      <c r="AD34" s="52"/>
      <c r="AE34" s="52"/>
      <c r="AF34" s="52"/>
      <c r="AG34" s="52"/>
      <c r="AH34" s="300">
        <f>$AH$7</f>
        <v>0.25</v>
      </c>
      <c r="AI34" s="298"/>
      <c r="AJ34" s="55" t="s">
        <v>756</v>
      </c>
      <c r="AK34" s="63"/>
      <c r="AL34" s="110"/>
      <c r="AM34" s="313">
        <f>$AM$10</f>
        <v>0.1</v>
      </c>
      <c r="AN34" s="313"/>
      <c r="AO34" s="111" t="s">
        <v>756</v>
      </c>
      <c r="AP34" s="112"/>
      <c r="AQ34" s="58">
        <f>ROUND(ROUND(ROUND(K31*Z34,0)*(1+AH34),0)*(1+AM34),0)</f>
        <v>1106</v>
      </c>
      <c r="AR34" s="59"/>
    </row>
    <row r="35" spans="1:44" ht="16.5" customHeight="1">
      <c r="A35" s="39">
        <v>11</v>
      </c>
      <c r="B35" s="108" t="s">
        <v>498</v>
      </c>
      <c r="C35" s="41" t="s">
        <v>499</v>
      </c>
      <c r="D35" s="322"/>
      <c r="E35" s="47"/>
      <c r="F35" s="48"/>
      <c r="G35" s="48"/>
      <c r="H35" s="48"/>
      <c r="I35" s="48"/>
      <c r="J35" s="48"/>
      <c r="K35" s="48"/>
      <c r="L35" s="36"/>
      <c r="M35" s="48"/>
      <c r="N35" s="48"/>
      <c r="O35" s="48"/>
      <c r="P35" s="48"/>
      <c r="Q35" s="60"/>
      <c r="R35" s="36"/>
      <c r="S35" s="61"/>
      <c r="T35" s="66"/>
      <c r="U35" s="67"/>
      <c r="V35" s="60"/>
      <c r="W35" s="36"/>
      <c r="X35" s="36"/>
      <c r="Y35" s="36"/>
      <c r="Z35" s="61"/>
      <c r="AA35" s="66"/>
      <c r="AB35" s="67"/>
      <c r="AC35" s="52" t="s">
        <v>1282</v>
      </c>
      <c r="AD35" s="52"/>
      <c r="AE35" s="52"/>
      <c r="AF35" s="52"/>
      <c r="AG35" s="52"/>
      <c r="AH35" s="300">
        <f>$AH$8</f>
        <v>0.5</v>
      </c>
      <c r="AI35" s="298"/>
      <c r="AJ35" s="55" t="s">
        <v>938</v>
      </c>
      <c r="AK35" s="63"/>
      <c r="AL35" s="110"/>
      <c r="AM35" s="111"/>
      <c r="AN35" s="111"/>
      <c r="AO35" s="111"/>
      <c r="AP35" s="112"/>
      <c r="AQ35" s="58">
        <f>ROUND(ROUND(ROUND(K31*Z34,0)*(1+AH35),0)*(1+AM34),0)</f>
        <v>1327</v>
      </c>
      <c r="AR35" s="59"/>
    </row>
    <row r="36" spans="1:44" ht="16.5" customHeight="1">
      <c r="A36" s="39">
        <v>11</v>
      </c>
      <c r="B36" s="108" t="s">
        <v>500</v>
      </c>
      <c r="C36" s="41" t="s">
        <v>501</v>
      </c>
      <c r="D36" s="18"/>
      <c r="E36" s="326" t="s">
        <v>1320</v>
      </c>
      <c r="F36" s="327"/>
      <c r="G36" s="327"/>
      <c r="H36" s="327"/>
      <c r="I36" s="328"/>
      <c r="J36" s="26" t="s">
        <v>1298</v>
      </c>
      <c r="K36" s="26"/>
      <c r="M36" s="26"/>
      <c r="N36" s="26"/>
      <c r="O36" s="26"/>
      <c r="P36" s="26"/>
      <c r="Q36" s="47"/>
      <c r="R36" s="48"/>
      <c r="S36" s="50"/>
      <c r="T36" s="50"/>
      <c r="U36" s="51"/>
      <c r="V36" s="42"/>
      <c r="W36" s="26"/>
      <c r="X36" s="26"/>
      <c r="Y36" s="26"/>
      <c r="Z36" s="43"/>
      <c r="AA36" s="43"/>
      <c r="AB36" s="44"/>
      <c r="AC36" s="18"/>
      <c r="AD36" s="18"/>
      <c r="AE36" s="18"/>
      <c r="AF36" s="18"/>
      <c r="AG36" s="18"/>
      <c r="AH36" s="8"/>
      <c r="AI36" s="8"/>
      <c r="AJ36" s="26"/>
      <c r="AK36" s="44"/>
      <c r="AL36" s="47"/>
      <c r="AM36" s="48"/>
      <c r="AN36" s="48"/>
      <c r="AO36" s="48"/>
      <c r="AP36" s="51"/>
      <c r="AQ36" s="58">
        <f>ROUND(ROUND(F39+K39*M39,0)*(1+AM34),0)</f>
        <v>534</v>
      </c>
      <c r="AR36" s="59"/>
    </row>
    <row r="37" spans="1:44" ht="16.5" customHeight="1">
      <c r="A37" s="39">
        <v>11</v>
      </c>
      <c r="B37" s="108" t="s">
        <v>502</v>
      </c>
      <c r="C37" s="41" t="s">
        <v>503</v>
      </c>
      <c r="D37" s="18"/>
      <c r="E37" s="329"/>
      <c r="F37" s="330"/>
      <c r="G37" s="330"/>
      <c r="H37" s="330"/>
      <c r="I37" s="331"/>
      <c r="J37" s="48" t="s">
        <v>1639</v>
      </c>
      <c r="K37" s="48"/>
      <c r="M37" s="48"/>
      <c r="N37" s="48"/>
      <c r="O37" s="48"/>
      <c r="P37" s="48"/>
      <c r="Q37" s="47"/>
      <c r="R37" s="48"/>
      <c r="S37" s="50"/>
      <c r="T37" s="50"/>
      <c r="U37" s="51"/>
      <c r="V37" s="47"/>
      <c r="W37" s="48"/>
      <c r="X37" s="48"/>
      <c r="Y37" s="48"/>
      <c r="Z37" s="50"/>
      <c r="AA37" s="50"/>
      <c r="AB37" s="51"/>
      <c r="AC37" s="52" t="s">
        <v>1279</v>
      </c>
      <c r="AD37" s="52"/>
      <c r="AE37" s="52"/>
      <c r="AF37" s="52"/>
      <c r="AG37" s="52"/>
      <c r="AH37" s="300">
        <f>$AH$7</f>
        <v>0.25</v>
      </c>
      <c r="AI37" s="298"/>
      <c r="AJ37" s="55" t="s">
        <v>1280</v>
      </c>
      <c r="AK37" s="57"/>
      <c r="AL37" s="113"/>
      <c r="AM37" s="50"/>
      <c r="AN37" s="50"/>
      <c r="AO37" s="50"/>
      <c r="AP37" s="114"/>
      <c r="AQ37" s="58">
        <f>ROUND(ROUND((F39+K39*M39)*(1+AH37),0)*(1+AM34),0)</f>
        <v>667</v>
      </c>
      <c r="AR37" s="59"/>
    </row>
    <row r="38" spans="1:44" ht="16.5" customHeight="1">
      <c r="A38" s="39">
        <v>11</v>
      </c>
      <c r="B38" s="108" t="s">
        <v>504</v>
      </c>
      <c r="C38" s="41" t="s">
        <v>505</v>
      </c>
      <c r="D38" s="18"/>
      <c r="E38" s="329"/>
      <c r="F38" s="330"/>
      <c r="G38" s="330"/>
      <c r="H38" s="330"/>
      <c r="I38" s="331"/>
      <c r="J38" s="72"/>
      <c r="K38" s="48"/>
      <c r="L38" s="48"/>
      <c r="M38" s="48"/>
      <c r="N38" s="48"/>
      <c r="O38" s="48"/>
      <c r="P38" s="48"/>
      <c r="Q38" s="47"/>
      <c r="R38" s="48"/>
      <c r="S38" s="50"/>
      <c r="T38" s="50"/>
      <c r="U38" s="51"/>
      <c r="V38" s="60"/>
      <c r="W38" s="36"/>
      <c r="X38" s="36"/>
      <c r="Y38" s="36"/>
      <c r="Z38" s="61"/>
      <c r="AA38" s="61"/>
      <c r="AB38" s="62"/>
      <c r="AC38" s="52" t="s">
        <v>1282</v>
      </c>
      <c r="AD38" s="52"/>
      <c r="AE38" s="52"/>
      <c r="AF38" s="52"/>
      <c r="AG38" s="52"/>
      <c r="AH38" s="300">
        <f>$AH$8</f>
        <v>0.5</v>
      </c>
      <c r="AI38" s="298"/>
      <c r="AJ38" s="55" t="s">
        <v>938</v>
      </c>
      <c r="AK38" s="63"/>
      <c r="AL38" s="110"/>
      <c r="AM38" s="111"/>
      <c r="AN38" s="111"/>
      <c r="AO38" s="111"/>
      <c r="AP38" s="112"/>
      <c r="AQ38" s="58">
        <f>ROUND(ROUND((F39+K39*M39)*(1+AH38),0)*(1+AM34),0)</f>
        <v>801</v>
      </c>
      <c r="AR38" s="59"/>
    </row>
    <row r="39" spans="1:44" ht="16.5" customHeight="1">
      <c r="A39" s="39">
        <v>11</v>
      </c>
      <c r="B39" s="108" t="s">
        <v>506</v>
      </c>
      <c r="C39" s="41" t="s">
        <v>507</v>
      </c>
      <c r="D39" s="18"/>
      <c r="E39" s="47"/>
      <c r="F39" s="339">
        <f>K31</f>
        <v>402</v>
      </c>
      <c r="G39" s="339"/>
      <c r="H39" s="70" t="s">
        <v>1278</v>
      </c>
      <c r="I39" s="77"/>
      <c r="J39" s="81" t="s">
        <v>896</v>
      </c>
      <c r="K39" s="16">
        <v>1</v>
      </c>
      <c r="L39" s="50" t="s">
        <v>893</v>
      </c>
      <c r="M39" s="299">
        <f>$M$15</f>
        <v>83</v>
      </c>
      <c r="N39" s="299"/>
      <c r="O39" s="48" t="s">
        <v>1278</v>
      </c>
      <c r="P39" s="48"/>
      <c r="Q39" s="47"/>
      <c r="R39" s="48"/>
      <c r="S39" s="50"/>
      <c r="T39" s="50"/>
      <c r="U39" s="51"/>
      <c r="V39" s="47" t="s">
        <v>1284</v>
      </c>
      <c r="W39" s="48"/>
      <c r="X39" s="48"/>
      <c r="Y39" s="48"/>
      <c r="Z39" s="50"/>
      <c r="AA39" s="50"/>
      <c r="AB39" s="51"/>
      <c r="AC39" s="18"/>
      <c r="AD39" s="18"/>
      <c r="AE39" s="18"/>
      <c r="AF39" s="18"/>
      <c r="AG39" s="18"/>
      <c r="AH39" s="8"/>
      <c r="AI39" s="8"/>
      <c r="AJ39" s="26"/>
      <c r="AK39" s="44"/>
      <c r="AL39" s="47"/>
      <c r="AM39" s="48"/>
      <c r="AN39" s="48"/>
      <c r="AO39" s="48"/>
      <c r="AP39" s="51"/>
      <c r="AQ39" s="58">
        <f>ROUND(ROUND((F39+K39*M39)*Z40,0)*(1+AM34),0)</f>
        <v>1067</v>
      </c>
      <c r="AR39" s="59"/>
    </row>
    <row r="40" spans="1:44" ht="16.5" customHeight="1">
      <c r="A40" s="39">
        <v>11</v>
      </c>
      <c r="B40" s="108" t="s">
        <v>508</v>
      </c>
      <c r="C40" s="41" t="s">
        <v>509</v>
      </c>
      <c r="D40" s="18"/>
      <c r="E40" s="47"/>
      <c r="F40" s="48"/>
      <c r="G40" s="48"/>
      <c r="H40" s="72"/>
      <c r="I40" s="71"/>
      <c r="J40" s="72"/>
      <c r="K40" s="48"/>
      <c r="L40" s="48"/>
      <c r="M40" s="48"/>
      <c r="N40" s="48"/>
      <c r="O40" s="48"/>
      <c r="P40" s="48"/>
      <c r="Q40" s="47"/>
      <c r="R40" s="48"/>
      <c r="S40" s="50"/>
      <c r="T40" s="50"/>
      <c r="U40" s="51"/>
      <c r="V40" s="47"/>
      <c r="W40" s="48"/>
      <c r="X40" s="30"/>
      <c r="Y40" s="50" t="s">
        <v>893</v>
      </c>
      <c r="Z40" s="313">
        <f>$Z$10</f>
        <v>2</v>
      </c>
      <c r="AA40" s="299"/>
      <c r="AB40" s="65"/>
      <c r="AC40" s="52" t="s">
        <v>1279</v>
      </c>
      <c r="AD40" s="52"/>
      <c r="AE40" s="52"/>
      <c r="AF40" s="52"/>
      <c r="AG40" s="52"/>
      <c r="AH40" s="300">
        <f>$AH$7</f>
        <v>0.25</v>
      </c>
      <c r="AI40" s="298"/>
      <c r="AJ40" s="55" t="s">
        <v>756</v>
      </c>
      <c r="AK40" s="63"/>
      <c r="AL40" s="110"/>
      <c r="AM40" s="111"/>
      <c r="AN40" s="111"/>
      <c r="AO40" s="111"/>
      <c r="AP40" s="112"/>
      <c r="AQ40" s="58">
        <f>ROUND(ROUND(ROUND((F39+K39*M39)*Z40,0)*(1+AH40),0)*(1+AM34),0)</f>
        <v>1334</v>
      </c>
      <c r="AR40" s="59"/>
    </row>
    <row r="41" spans="1:44" ht="16.5" customHeight="1">
      <c r="A41" s="39">
        <v>11</v>
      </c>
      <c r="B41" s="108" t="s">
        <v>510</v>
      </c>
      <c r="C41" s="41" t="s">
        <v>511</v>
      </c>
      <c r="D41" s="18"/>
      <c r="E41" s="47"/>
      <c r="F41" s="48"/>
      <c r="G41" s="48"/>
      <c r="H41" s="72"/>
      <c r="I41" s="71"/>
      <c r="J41" s="72"/>
      <c r="K41" s="36"/>
      <c r="L41" s="48"/>
      <c r="M41" s="48"/>
      <c r="N41" s="48"/>
      <c r="O41" s="48"/>
      <c r="P41" s="48"/>
      <c r="Q41" s="60"/>
      <c r="R41" s="36"/>
      <c r="S41" s="61"/>
      <c r="T41" s="61"/>
      <c r="U41" s="62"/>
      <c r="V41" s="60"/>
      <c r="W41" s="36"/>
      <c r="X41" s="36"/>
      <c r="Y41" s="36"/>
      <c r="Z41" s="61"/>
      <c r="AA41" s="66"/>
      <c r="AB41" s="67"/>
      <c r="AC41" s="52" t="s">
        <v>1282</v>
      </c>
      <c r="AD41" s="52"/>
      <c r="AE41" s="52"/>
      <c r="AF41" s="52"/>
      <c r="AG41" s="52"/>
      <c r="AH41" s="300">
        <f>$AH$8</f>
        <v>0.5</v>
      </c>
      <c r="AI41" s="298"/>
      <c r="AJ41" s="55" t="s">
        <v>938</v>
      </c>
      <c r="AK41" s="63"/>
      <c r="AL41" s="110"/>
      <c r="AM41" s="111"/>
      <c r="AN41" s="111"/>
      <c r="AO41" s="111"/>
      <c r="AP41" s="112"/>
      <c r="AQ41" s="58">
        <f>ROUND(ROUND(ROUND((F39+K39*M39)*Z40,0)*(1+AH41),0)*(1+AM34),0)</f>
        <v>1601</v>
      </c>
      <c r="AR41" s="59"/>
    </row>
    <row r="42" spans="1:44" ht="16.5" customHeight="1">
      <c r="A42" s="39">
        <v>11</v>
      </c>
      <c r="B42" s="108" t="s">
        <v>512</v>
      </c>
      <c r="C42" s="41" t="s">
        <v>513</v>
      </c>
      <c r="D42" s="18"/>
      <c r="E42" s="47"/>
      <c r="F42" s="48"/>
      <c r="G42" s="48"/>
      <c r="H42" s="48"/>
      <c r="I42" s="74"/>
      <c r="J42" s="26" t="s">
        <v>1306</v>
      </c>
      <c r="L42" s="26"/>
      <c r="M42" s="26"/>
      <c r="N42" s="26"/>
      <c r="O42" s="26"/>
      <c r="P42" s="26"/>
      <c r="Q42" s="47"/>
      <c r="R42" s="48"/>
      <c r="S42" s="50"/>
      <c r="T42" s="50"/>
      <c r="U42" s="51"/>
      <c r="V42" s="42"/>
      <c r="W42" s="26"/>
      <c r="X42" s="26"/>
      <c r="Y42" s="26"/>
      <c r="Z42" s="43"/>
      <c r="AA42" s="43"/>
      <c r="AB42" s="44"/>
      <c r="AC42" s="18"/>
      <c r="AD42" s="18"/>
      <c r="AE42" s="18"/>
      <c r="AF42" s="18"/>
      <c r="AG42" s="18"/>
      <c r="AH42" s="18"/>
      <c r="AI42" s="18"/>
      <c r="AJ42" s="26"/>
      <c r="AK42" s="44"/>
      <c r="AL42" s="47"/>
      <c r="AM42" s="48"/>
      <c r="AN42" s="48"/>
      <c r="AO42" s="48"/>
      <c r="AP42" s="51"/>
      <c r="AQ42" s="58">
        <f>ROUND(ROUND(F39+K45*M45,0)*(1+AM34),0)</f>
        <v>625</v>
      </c>
      <c r="AR42" s="59"/>
    </row>
    <row r="43" spans="1:44" ht="16.5" customHeight="1">
      <c r="A43" s="39">
        <v>11</v>
      </c>
      <c r="B43" s="108" t="s">
        <v>514</v>
      </c>
      <c r="C43" s="41" t="s">
        <v>515</v>
      </c>
      <c r="D43" s="18"/>
      <c r="E43" s="47"/>
      <c r="F43" s="48"/>
      <c r="G43" s="48"/>
      <c r="H43" s="48"/>
      <c r="I43" s="74"/>
      <c r="J43" s="48" t="s">
        <v>1350</v>
      </c>
      <c r="L43" s="48"/>
      <c r="M43" s="48"/>
      <c r="N43" s="48"/>
      <c r="O43" s="48"/>
      <c r="P43" s="48"/>
      <c r="Q43" s="47"/>
      <c r="R43" s="48"/>
      <c r="S43" s="50"/>
      <c r="T43" s="50"/>
      <c r="U43" s="51"/>
      <c r="V43" s="47"/>
      <c r="W43" s="48"/>
      <c r="X43" s="48"/>
      <c r="Y43" s="48"/>
      <c r="Z43" s="50"/>
      <c r="AA43" s="50"/>
      <c r="AB43" s="51"/>
      <c r="AC43" s="52" t="s">
        <v>1279</v>
      </c>
      <c r="AD43" s="52"/>
      <c r="AE43" s="52"/>
      <c r="AF43" s="52"/>
      <c r="AG43" s="52"/>
      <c r="AH43" s="300">
        <f>$AH$7</f>
        <v>0.25</v>
      </c>
      <c r="AI43" s="298"/>
      <c r="AJ43" s="55" t="s">
        <v>1280</v>
      </c>
      <c r="AK43" s="57"/>
      <c r="AL43" s="113"/>
      <c r="AM43" s="50"/>
      <c r="AN43" s="50"/>
      <c r="AO43" s="50"/>
      <c r="AP43" s="114"/>
      <c r="AQ43" s="58">
        <f>ROUND(ROUND((F39+K45*M45)*(1+AH43),0)*(1+AM34),0)</f>
        <v>781</v>
      </c>
      <c r="AR43" s="59"/>
    </row>
    <row r="44" spans="1:44" ht="16.5" customHeight="1">
      <c r="A44" s="39">
        <v>11</v>
      </c>
      <c r="B44" s="108" t="s">
        <v>516</v>
      </c>
      <c r="C44" s="41" t="s">
        <v>517</v>
      </c>
      <c r="D44" s="18"/>
      <c r="E44" s="47"/>
      <c r="F44" s="48"/>
      <c r="G44" s="48"/>
      <c r="H44" s="48"/>
      <c r="I44" s="74"/>
      <c r="J44" s="75"/>
      <c r="K44" s="48"/>
      <c r="L44" s="48"/>
      <c r="M44" s="48"/>
      <c r="N44" s="48"/>
      <c r="O44" s="48"/>
      <c r="P44" s="48"/>
      <c r="Q44" s="47"/>
      <c r="R44" s="48"/>
      <c r="S44" s="50"/>
      <c r="T44" s="50"/>
      <c r="U44" s="51"/>
      <c r="V44" s="60"/>
      <c r="W44" s="36"/>
      <c r="X44" s="36"/>
      <c r="Y44" s="36"/>
      <c r="Z44" s="61"/>
      <c r="AA44" s="61"/>
      <c r="AB44" s="62"/>
      <c r="AC44" s="52" t="s">
        <v>1282</v>
      </c>
      <c r="AD44" s="52"/>
      <c r="AE44" s="52"/>
      <c r="AF44" s="52"/>
      <c r="AG44" s="52"/>
      <c r="AH44" s="300">
        <f>$AH$8</f>
        <v>0.5</v>
      </c>
      <c r="AI44" s="298"/>
      <c r="AJ44" s="55" t="s">
        <v>938</v>
      </c>
      <c r="AK44" s="63"/>
      <c r="AL44" s="110"/>
      <c r="AM44" s="111"/>
      <c r="AN44" s="111"/>
      <c r="AO44" s="111"/>
      <c r="AP44" s="112"/>
      <c r="AQ44" s="58">
        <f>ROUND(ROUND((F39+K45*M45)*(1+AH44),0)*(1+AM34),0)</f>
        <v>937</v>
      </c>
      <c r="AR44" s="59"/>
    </row>
    <row r="45" spans="1:44" ht="16.5" customHeight="1">
      <c r="A45" s="39">
        <v>11</v>
      </c>
      <c r="B45" s="108" t="s">
        <v>518</v>
      </c>
      <c r="C45" s="41" t="s">
        <v>519</v>
      </c>
      <c r="D45" s="18"/>
      <c r="E45" s="47"/>
      <c r="F45" s="48"/>
      <c r="G45" s="48"/>
      <c r="H45" s="48"/>
      <c r="I45" s="74"/>
      <c r="J45" s="81" t="s">
        <v>896</v>
      </c>
      <c r="K45" s="16">
        <v>2</v>
      </c>
      <c r="L45" s="16" t="s">
        <v>893</v>
      </c>
      <c r="M45" s="299">
        <f>$M$15</f>
        <v>83</v>
      </c>
      <c r="N45" s="299"/>
      <c r="O45" s="48" t="s">
        <v>1278</v>
      </c>
      <c r="P45" s="48"/>
      <c r="Q45" s="47"/>
      <c r="R45" s="48"/>
      <c r="S45" s="50"/>
      <c r="T45" s="50"/>
      <c r="U45" s="51"/>
      <c r="V45" s="47" t="s">
        <v>1284</v>
      </c>
      <c r="W45" s="48"/>
      <c r="X45" s="48"/>
      <c r="Y45" s="48"/>
      <c r="Z45" s="50"/>
      <c r="AA45" s="50"/>
      <c r="AB45" s="51"/>
      <c r="AC45" s="18"/>
      <c r="AD45" s="18"/>
      <c r="AE45" s="18"/>
      <c r="AF45" s="18"/>
      <c r="AG45" s="18"/>
      <c r="AH45" s="8"/>
      <c r="AI45" s="8"/>
      <c r="AJ45" s="26"/>
      <c r="AK45" s="44"/>
      <c r="AL45" s="47"/>
      <c r="AM45" s="48"/>
      <c r="AN45" s="48"/>
      <c r="AO45" s="48"/>
      <c r="AP45" s="51"/>
      <c r="AQ45" s="58">
        <f>ROUND(ROUND((F39+K45*M45)*Z46,0)*(1+AM34),0)</f>
        <v>1250</v>
      </c>
      <c r="AR45" s="59"/>
    </row>
    <row r="46" spans="1:44" ht="16.5" customHeight="1">
      <c r="A46" s="39">
        <v>11</v>
      </c>
      <c r="B46" s="108" t="s">
        <v>520</v>
      </c>
      <c r="C46" s="41" t="s">
        <v>521</v>
      </c>
      <c r="D46" s="18"/>
      <c r="E46" s="47"/>
      <c r="F46" s="48"/>
      <c r="G46" s="48"/>
      <c r="H46" s="48"/>
      <c r="I46" s="74"/>
      <c r="J46" s="75"/>
      <c r="K46" s="48"/>
      <c r="L46" s="48"/>
      <c r="M46" s="48"/>
      <c r="N46" s="48"/>
      <c r="O46" s="48"/>
      <c r="P46" s="48"/>
      <c r="Q46" s="47"/>
      <c r="R46" s="48"/>
      <c r="S46" s="50"/>
      <c r="T46" s="50"/>
      <c r="U46" s="51"/>
      <c r="V46" s="47"/>
      <c r="W46" s="48"/>
      <c r="X46" s="30"/>
      <c r="Y46" s="50" t="s">
        <v>893</v>
      </c>
      <c r="Z46" s="313">
        <f>$Z$10</f>
        <v>2</v>
      </c>
      <c r="AA46" s="299"/>
      <c r="AB46" s="65"/>
      <c r="AC46" s="52" t="s">
        <v>1279</v>
      </c>
      <c r="AD46" s="52"/>
      <c r="AE46" s="52"/>
      <c r="AF46" s="52"/>
      <c r="AG46" s="52"/>
      <c r="AH46" s="300">
        <f>$AH$7</f>
        <v>0.25</v>
      </c>
      <c r="AI46" s="298"/>
      <c r="AJ46" s="55" t="s">
        <v>756</v>
      </c>
      <c r="AK46" s="63"/>
      <c r="AL46" s="110"/>
      <c r="AM46" s="111"/>
      <c r="AN46" s="111"/>
      <c r="AO46" s="111"/>
      <c r="AP46" s="112"/>
      <c r="AQ46" s="58">
        <f>ROUND(ROUND(ROUND((F39+K45*M45)*Z46,0)*(1+AH46),0)*(1+AM34),0)</f>
        <v>1562</v>
      </c>
      <c r="AR46" s="59"/>
    </row>
    <row r="47" spans="1:44" ht="16.5" customHeight="1">
      <c r="A47" s="39">
        <v>11</v>
      </c>
      <c r="B47" s="108" t="s">
        <v>522</v>
      </c>
      <c r="C47" s="41" t="s">
        <v>523</v>
      </c>
      <c r="D47" s="18"/>
      <c r="E47" s="47"/>
      <c r="F47" s="48"/>
      <c r="G47" s="48"/>
      <c r="H47" s="48"/>
      <c r="I47" s="77"/>
      <c r="J47" s="70"/>
      <c r="K47" s="36"/>
      <c r="L47" s="48"/>
      <c r="M47" s="48"/>
      <c r="N47" s="48"/>
      <c r="O47" s="48"/>
      <c r="P47" s="48"/>
      <c r="Q47" s="60"/>
      <c r="R47" s="36"/>
      <c r="S47" s="61"/>
      <c r="T47" s="61"/>
      <c r="U47" s="62"/>
      <c r="V47" s="60"/>
      <c r="W47" s="36"/>
      <c r="X47" s="36"/>
      <c r="Y47" s="36"/>
      <c r="Z47" s="61"/>
      <c r="AA47" s="66"/>
      <c r="AB47" s="67"/>
      <c r="AC47" s="52" t="s">
        <v>1282</v>
      </c>
      <c r="AD47" s="52"/>
      <c r="AE47" s="52"/>
      <c r="AF47" s="52"/>
      <c r="AG47" s="52"/>
      <c r="AH47" s="300">
        <f>$AH$8</f>
        <v>0.5</v>
      </c>
      <c r="AI47" s="298"/>
      <c r="AJ47" s="55" t="s">
        <v>938</v>
      </c>
      <c r="AK47" s="63"/>
      <c r="AL47" s="110"/>
      <c r="AM47" s="111"/>
      <c r="AN47" s="111"/>
      <c r="AO47" s="111"/>
      <c r="AP47" s="112"/>
      <c r="AQ47" s="58">
        <f>ROUND(ROUND(ROUND((F39+K45*M45)*Z46,0)*(1+AH47),0)*(1+AM34),0)</f>
        <v>1874</v>
      </c>
      <c r="AR47" s="59"/>
    </row>
    <row r="48" spans="1:44" ht="16.5" customHeight="1">
      <c r="A48" s="39">
        <v>11</v>
      </c>
      <c r="B48" s="108" t="s">
        <v>524</v>
      </c>
      <c r="C48" s="41" t="s">
        <v>525</v>
      </c>
      <c r="D48" s="47"/>
      <c r="E48" s="47"/>
      <c r="F48" s="48"/>
      <c r="G48" s="48"/>
      <c r="H48" s="48"/>
      <c r="I48" s="74"/>
      <c r="J48" s="26" t="s">
        <v>1662</v>
      </c>
      <c r="L48" s="26"/>
      <c r="M48" s="26"/>
      <c r="N48" s="26"/>
      <c r="O48" s="26"/>
      <c r="P48" s="26"/>
      <c r="Q48" s="47"/>
      <c r="R48" s="48"/>
      <c r="S48" s="50"/>
      <c r="T48" s="50"/>
      <c r="U48" s="51"/>
      <c r="V48" s="47"/>
      <c r="W48" s="48"/>
      <c r="X48" s="48"/>
      <c r="Y48" s="48"/>
      <c r="Z48" s="50"/>
      <c r="AA48" s="50"/>
      <c r="AB48" s="51"/>
      <c r="AC48" s="18"/>
      <c r="AD48" s="18"/>
      <c r="AE48" s="18"/>
      <c r="AF48" s="18"/>
      <c r="AG48" s="18"/>
      <c r="AH48" s="18"/>
      <c r="AI48" s="18"/>
      <c r="AJ48" s="48"/>
      <c r="AK48" s="51"/>
      <c r="AL48" s="47"/>
      <c r="AM48" s="48"/>
      <c r="AN48" s="48"/>
      <c r="AO48" s="48"/>
      <c r="AP48" s="51"/>
      <c r="AQ48" s="58">
        <f>ROUND(ROUND(F39+K51*M51,0)*(1+AM34),0)</f>
        <v>716</v>
      </c>
      <c r="AR48" s="59"/>
    </row>
    <row r="49" spans="1:44" ht="16.5" customHeight="1">
      <c r="A49" s="39">
        <v>11</v>
      </c>
      <c r="B49" s="108" t="s">
        <v>526</v>
      </c>
      <c r="C49" s="41" t="s">
        <v>527</v>
      </c>
      <c r="D49" s="47"/>
      <c r="E49" s="47"/>
      <c r="F49" s="48"/>
      <c r="G49" s="48"/>
      <c r="H49" s="48"/>
      <c r="I49" s="74"/>
      <c r="J49" s="48"/>
      <c r="L49" s="48"/>
      <c r="M49" s="48"/>
      <c r="N49" s="48"/>
      <c r="O49" s="48"/>
      <c r="P49" s="48"/>
      <c r="Q49" s="47"/>
      <c r="R49" s="48"/>
      <c r="S49" s="50"/>
      <c r="T49" s="50"/>
      <c r="U49" s="51"/>
      <c r="V49" s="47"/>
      <c r="W49" s="48"/>
      <c r="X49" s="48"/>
      <c r="Y49" s="48"/>
      <c r="Z49" s="50"/>
      <c r="AA49" s="50"/>
      <c r="AB49" s="51"/>
      <c r="AC49" s="52" t="s">
        <v>1279</v>
      </c>
      <c r="AD49" s="52"/>
      <c r="AE49" s="52"/>
      <c r="AF49" s="52"/>
      <c r="AG49" s="52"/>
      <c r="AH49" s="300">
        <f>$AH$7</f>
        <v>0.25</v>
      </c>
      <c r="AI49" s="298"/>
      <c r="AJ49" s="55" t="s">
        <v>1280</v>
      </c>
      <c r="AK49" s="57"/>
      <c r="AL49" s="113"/>
      <c r="AM49" s="50"/>
      <c r="AN49" s="50"/>
      <c r="AO49" s="50"/>
      <c r="AP49" s="114"/>
      <c r="AQ49" s="58">
        <f>ROUND(ROUND((F39+K51*M51)*(1+AH49),0)*(1+AM34),0)</f>
        <v>895</v>
      </c>
      <c r="AR49" s="59"/>
    </row>
    <row r="50" spans="1:44" ht="16.5" customHeight="1">
      <c r="A50" s="39">
        <v>11</v>
      </c>
      <c r="B50" s="108" t="s">
        <v>528</v>
      </c>
      <c r="C50" s="41" t="s">
        <v>529</v>
      </c>
      <c r="D50" s="18"/>
      <c r="E50" s="47"/>
      <c r="F50" s="48"/>
      <c r="G50" s="48"/>
      <c r="H50" s="48"/>
      <c r="I50" s="74"/>
      <c r="J50" s="75"/>
      <c r="K50" s="48"/>
      <c r="L50" s="48"/>
      <c r="M50" s="48"/>
      <c r="N50" s="48"/>
      <c r="O50" s="48"/>
      <c r="P50" s="48"/>
      <c r="Q50" s="47"/>
      <c r="R50" s="48"/>
      <c r="S50" s="50"/>
      <c r="T50" s="50"/>
      <c r="U50" s="51"/>
      <c r="V50" s="60"/>
      <c r="W50" s="36"/>
      <c r="X50" s="36"/>
      <c r="Y50" s="36"/>
      <c r="Z50" s="61"/>
      <c r="AA50" s="61"/>
      <c r="AB50" s="62"/>
      <c r="AC50" s="52" t="s">
        <v>1282</v>
      </c>
      <c r="AD50" s="52"/>
      <c r="AE50" s="52"/>
      <c r="AF50" s="52"/>
      <c r="AG50" s="52"/>
      <c r="AH50" s="300">
        <f>$AH$8</f>
        <v>0.5</v>
      </c>
      <c r="AI50" s="298"/>
      <c r="AJ50" s="55" t="s">
        <v>938</v>
      </c>
      <c r="AK50" s="63"/>
      <c r="AL50" s="110"/>
      <c r="AM50" s="111"/>
      <c r="AN50" s="111"/>
      <c r="AO50" s="111"/>
      <c r="AP50" s="112"/>
      <c r="AQ50" s="58">
        <f>ROUND(ROUND((F39+K51*M51)*(1+AH50),0)*(1+AM34),0)</f>
        <v>1075</v>
      </c>
      <c r="AR50" s="59"/>
    </row>
    <row r="51" spans="1:44" ht="16.5" customHeight="1">
      <c r="A51" s="39">
        <v>11</v>
      </c>
      <c r="B51" s="108" t="s">
        <v>530</v>
      </c>
      <c r="C51" s="41" t="s">
        <v>531</v>
      </c>
      <c r="D51" s="18"/>
      <c r="E51" s="47"/>
      <c r="F51" s="48"/>
      <c r="G51" s="48"/>
      <c r="H51" s="48"/>
      <c r="I51" s="74"/>
      <c r="J51" s="81" t="s">
        <v>896</v>
      </c>
      <c r="K51" s="16">
        <v>3</v>
      </c>
      <c r="L51" s="16" t="s">
        <v>893</v>
      </c>
      <c r="M51" s="299">
        <f>$M$15</f>
        <v>83</v>
      </c>
      <c r="N51" s="299"/>
      <c r="O51" s="48" t="s">
        <v>1278</v>
      </c>
      <c r="P51" s="48"/>
      <c r="Q51" s="47"/>
      <c r="R51" s="48"/>
      <c r="S51" s="50"/>
      <c r="T51" s="50"/>
      <c r="U51" s="51"/>
      <c r="V51" s="47" t="s">
        <v>1284</v>
      </c>
      <c r="W51" s="48"/>
      <c r="X51" s="48"/>
      <c r="Y51" s="48"/>
      <c r="Z51" s="50"/>
      <c r="AA51" s="50"/>
      <c r="AB51" s="51"/>
      <c r="AC51" s="18"/>
      <c r="AD51" s="18"/>
      <c r="AE51" s="18"/>
      <c r="AF51" s="18"/>
      <c r="AG51" s="18"/>
      <c r="AH51" s="8"/>
      <c r="AI51" s="8"/>
      <c r="AJ51" s="26"/>
      <c r="AK51" s="44"/>
      <c r="AL51" s="47"/>
      <c r="AM51" s="48"/>
      <c r="AN51" s="48"/>
      <c r="AO51" s="48"/>
      <c r="AP51" s="51"/>
      <c r="AQ51" s="58">
        <f>ROUND(ROUND((F39+K51*M51)*Z52,0)*(1+AM34),0)</f>
        <v>1432</v>
      </c>
      <c r="AR51" s="59"/>
    </row>
    <row r="52" spans="1:44" ht="16.5" customHeight="1">
      <c r="A52" s="39">
        <v>11</v>
      </c>
      <c r="B52" s="108" t="s">
        <v>532</v>
      </c>
      <c r="C52" s="41" t="s">
        <v>533</v>
      </c>
      <c r="D52" s="18"/>
      <c r="E52" s="47"/>
      <c r="F52" s="48"/>
      <c r="G52" s="48"/>
      <c r="H52" s="48"/>
      <c r="I52" s="74"/>
      <c r="J52" s="75"/>
      <c r="K52" s="48"/>
      <c r="L52" s="48"/>
      <c r="M52" s="48"/>
      <c r="N52" s="48"/>
      <c r="O52" s="48"/>
      <c r="P52" s="48"/>
      <c r="Q52" s="47"/>
      <c r="R52" s="48"/>
      <c r="S52" s="50"/>
      <c r="T52" s="50"/>
      <c r="U52" s="51"/>
      <c r="V52" s="47"/>
      <c r="W52" s="48"/>
      <c r="X52" s="48"/>
      <c r="Y52" s="50" t="s">
        <v>893</v>
      </c>
      <c r="Z52" s="313">
        <f>$Z$10</f>
        <v>2</v>
      </c>
      <c r="AA52" s="299"/>
      <c r="AB52" s="65"/>
      <c r="AC52" s="52" t="s">
        <v>1279</v>
      </c>
      <c r="AD52" s="52"/>
      <c r="AE52" s="52"/>
      <c r="AF52" s="52"/>
      <c r="AG52" s="52"/>
      <c r="AH52" s="300">
        <f>$AH$7</f>
        <v>0.25</v>
      </c>
      <c r="AI52" s="298"/>
      <c r="AJ52" s="55" t="s">
        <v>756</v>
      </c>
      <c r="AK52" s="63"/>
      <c r="AL52" s="110"/>
      <c r="AM52" s="111"/>
      <c r="AN52" s="111"/>
      <c r="AO52" s="111"/>
      <c r="AP52" s="112"/>
      <c r="AQ52" s="58">
        <f>ROUND(ROUND(ROUND((F39+K51*M51)*Z52,0)*(1+AH52),0)*(1+AM34),0)</f>
        <v>1791</v>
      </c>
      <c r="AR52" s="59"/>
    </row>
    <row r="53" spans="1:44" ht="16.5" customHeight="1">
      <c r="A53" s="39">
        <v>11</v>
      </c>
      <c r="B53" s="108" t="s">
        <v>534</v>
      </c>
      <c r="C53" s="41" t="s">
        <v>535</v>
      </c>
      <c r="D53" s="36"/>
      <c r="E53" s="60"/>
      <c r="F53" s="36"/>
      <c r="G53" s="36"/>
      <c r="H53" s="36"/>
      <c r="I53" s="181"/>
      <c r="J53" s="95"/>
      <c r="K53" s="36"/>
      <c r="L53" s="36"/>
      <c r="M53" s="36"/>
      <c r="N53" s="36"/>
      <c r="O53" s="36"/>
      <c r="P53" s="36"/>
      <c r="Q53" s="60"/>
      <c r="R53" s="36"/>
      <c r="S53" s="61"/>
      <c r="T53" s="61"/>
      <c r="U53" s="62"/>
      <c r="V53" s="60"/>
      <c r="W53" s="36"/>
      <c r="X53" s="36"/>
      <c r="Y53" s="36"/>
      <c r="Z53" s="61"/>
      <c r="AA53" s="66"/>
      <c r="AB53" s="67"/>
      <c r="AC53" s="52" t="s">
        <v>1282</v>
      </c>
      <c r="AD53" s="52"/>
      <c r="AE53" s="52"/>
      <c r="AF53" s="52"/>
      <c r="AG53" s="52"/>
      <c r="AH53" s="300">
        <f>$AH$8</f>
        <v>0.5</v>
      </c>
      <c r="AI53" s="298"/>
      <c r="AJ53" s="55" t="s">
        <v>938</v>
      </c>
      <c r="AK53" s="63"/>
      <c r="AL53" s="116"/>
      <c r="AM53" s="117"/>
      <c r="AN53" s="117"/>
      <c r="AO53" s="117"/>
      <c r="AP53" s="118"/>
      <c r="AQ53" s="58">
        <f>ROUND(ROUND(ROUND((F39+K51*M51)*Z52,0)*(1+AH53),0)*(1+AM34),0)</f>
        <v>2148</v>
      </c>
      <c r="AR53" s="120"/>
    </row>
    <row r="54" spans="1:44" ht="16.5" customHeight="1">
      <c r="A54" s="39">
        <v>11</v>
      </c>
      <c r="B54" s="108" t="s">
        <v>536</v>
      </c>
      <c r="C54" s="41" t="s">
        <v>537</v>
      </c>
      <c r="D54" s="323" t="s">
        <v>1274</v>
      </c>
      <c r="E54" s="333" t="s">
        <v>1338</v>
      </c>
      <c r="F54" s="26" t="s">
        <v>1339</v>
      </c>
      <c r="G54" s="26"/>
      <c r="H54" s="26"/>
      <c r="I54" s="26"/>
      <c r="J54" s="26"/>
      <c r="K54" s="26"/>
      <c r="L54" s="26"/>
      <c r="M54" s="26"/>
      <c r="N54" s="26"/>
      <c r="O54" s="26"/>
      <c r="P54" s="26"/>
      <c r="Q54" s="42"/>
      <c r="R54" s="26"/>
      <c r="S54" s="43"/>
      <c r="T54" s="78"/>
      <c r="U54" s="79"/>
      <c r="V54" s="42"/>
      <c r="W54" s="26"/>
      <c r="X54" s="26"/>
      <c r="Y54" s="26"/>
      <c r="Z54" s="43"/>
      <c r="AA54" s="78"/>
      <c r="AB54" s="79"/>
      <c r="AC54" s="26"/>
      <c r="AD54" s="26"/>
      <c r="AE54" s="26"/>
      <c r="AF54" s="26"/>
      <c r="AG54" s="26"/>
      <c r="AH54" s="27"/>
      <c r="AI54" s="27"/>
      <c r="AJ54" s="26"/>
      <c r="AK54" s="44"/>
      <c r="AL54" s="346" t="s">
        <v>441</v>
      </c>
      <c r="AM54" s="336"/>
      <c r="AN54" s="336"/>
      <c r="AO54" s="336"/>
      <c r="AP54" s="347"/>
      <c r="AQ54" s="45">
        <f>ROUND(ROUND(K55,0)*(1+AM58),0)</f>
        <v>642</v>
      </c>
      <c r="AR54" s="82" t="s">
        <v>1340</v>
      </c>
    </row>
    <row r="55" spans="1:44" ht="16.5" customHeight="1">
      <c r="A55" s="39">
        <v>11</v>
      </c>
      <c r="B55" s="108" t="s">
        <v>538</v>
      </c>
      <c r="C55" s="41" t="s">
        <v>539</v>
      </c>
      <c r="D55" s="324"/>
      <c r="E55" s="322"/>
      <c r="F55" s="48" t="s">
        <v>1342</v>
      </c>
      <c r="G55" s="48"/>
      <c r="H55" s="48"/>
      <c r="I55" s="48"/>
      <c r="J55" s="48"/>
      <c r="K55" s="299">
        <f>'訪問介護'!K55</f>
        <v>584</v>
      </c>
      <c r="L55" s="299"/>
      <c r="M55" s="48" t="s">
        <v>1278</v>
      </c>
      <c r="N55" s="48"/>
      <c r="O55" s="48"/>
      <c r="P55" s="48"/>
      <c r="Q55" s="47"/>
      <c r="R55" s="48"/>
      <c r="S55" s="50"/>
      <c r="T55" s="49"/>
      <c r="U55" s="80"/>
      <c r="V55" s="47"/>
      <c r="W55" s="48"/>
      <c r="X55" s="48"/>
      <c r="Y55" s="48"/>
      <c r="Z55" s="50"/>
      <c r="AA55" s="49"/>
      <c r="AB55" s="80"/>
      <c r="AC55" s="52" t="s">
        <v>1279</v>
      </c>
      <c r="AD55" s="52"/>
      <c r="AE55" s="52"/>
      <c r="AF55" s="52"/>
      <c r="AG55" s="52"/>
      <c r="AH55" s="300">
        <f>$AH$7</f>
        <v>0.25</v>
      </c>
      <c r="AI55" s="298"/>
      <c r="AJ55" s="55" t="s">
        <v>1280</v>
      </c>
      <c r="AK55" s="63"/>
      <c r="AL55" s="320"/>
      <c r="AM55" s="337"/>
      <c r="AN55" s="337"/>
      <c r="AO55" s="337"/>
      <c r="AP55" s="345"/>
      <c r="AQ55" s="58">
        <f>ROUND(ROUND(K55*(1+AH55),0)*(1+AM58),0)</f>
        <v>803</v>
      </c>
      <c r="AR55" s="59"/>
    </row>
    <row r="56" spans="1:44" ht="16.5" customHeight="1">
      <c r="A56" s="39">
        <v>11</v>
      </c>
      <c r="B56" s="108" t="s">
        <v>540</v>
      </c>
      <c r="C56" s="41" t="s">
        <v>541</v>
      </c>
      <c r="D56" s="324"/>
      <c r="E56" s="322"/>
      <c r="F56" s="48"/>
      <c r="G56" s="48"/>
      <c r="H56" s="48"/>
      <c r="I56" s="48"/>
      <c r="J56" s="48"/>
      <c r="K56" s="48"/>
      <c r="L56" s="48"/>
      <c r="M56" s="48"/>
      <c r="N56" s="48"/>
      <c r="O56" s="48"/>
      <c r="P56" s="48"/>
      <c r="Q56" s="47"/>
      <c r="R56" s="48"/>
      <c r="S56" s="50"/>
      <c r="T56" s="49"/>
      <c r="U56" s="80"/>
      <c r="V56" s="60"/>
      <c r="W56" s="36"/>
      <c r="X56" s="36"/>
      <c r="Y56" s="36"/>
      <c r="Z56" s="61"/>
      <c r="AA56" s="66"/>
      <c r="AB56" s="67"/>
      <c r="AC56" s="52" t="s">
        <v>1282</v>
      </c>
      <c r="AD56" s="52"/>
      <c r="AE56" s="52"/>
      <c r="AF56" s="52"/>
      <c r="AG56" s="52"/>
      <c r="AH56" s="300">
        <f>$AH$8</f>
        <v>0.5</v>
      </c>
      <c r="AI56" s="298"/>
      <c r="AJ56" s="55" t="s">
        <v>938</v>
      </c>
      <c r="AK56" s="63"/>
      <c r="AL56" s="110"/>
      <c r="AM56" s="111"/>
      <c r="AN56" s="111"/>
      <c r="AO56" s="111"/>
      <c r="AP56" s="112"/>
      <c r="AQ56" s="58">
        <f>ROUND(ROUND(K55*(1+AH56),0)*(1+AM58),0)</f>
        <v>964</v>
      </c>
      <c r="AR56" s="59"/>
    </row>
    <row r="57" spans="1:44" ht="16.5" customHeight="1">
      <c r="A57" s="39">
        <v>11</v>
      </c>
      <c r="B57" s="108" t="s">
        <v>542</v>
      </c>
      <c r="C57" s="41" t="s">
        <v>543</v>
      </c>
      <c r="D57" s="324"/>
      <c r="E57" s="322"/>
      <c r="F57" s="48"/>
      <c r="G57" s="48"/>
      <c r="H57" s="48"/>
      <c r="I57" s="48"/>
      <c r="J57" s="48"/>
      <c r="K57" s="48"/>
      <c r="L57" s="48"/>
      <c r="M57" s="48"/>
      <c r="N57" s="48"/>
      <c r="O57" s="48"/>
      <c r="P57" s="48"/>
      <c r="Q57" s="47"/>
      <c r="R57" s="48"/>
      <c r="S57" s="50"/>
      <c r="T57" s="49"/>
      <c r="U57" s="80"/>
      <c r="V57" s="47" t="s">
        <v>1284</v>
      </c>
      <c r="W57" s="48"/>
      <c r="X57" s="48"/>
      <c r="Y57" s="48"/>
      <c r="Z57" s="50"/>
      <c r="AA57" s="49"/>
      <c r="AB57" s="80"/>
      <c r="AC57" s="48"/>
      <c r="AD57" s="48"/>
      <c r="AE57" s="48"/>
      <c r="AF57" s="48"/>
      <c r="AG57" s="48"/>
      <c r="AH57" s="8"/>
      <c r="AI57" s="8"/>
      <c r="AJ57" s="26"/>
      <c r="AK57" s="44"/>
      <c r="AL57" s="47"/>
      <c r="AM57" s="48"/>
      <c r="AN57" s="48"/>
      <c r="AO57" s="48"/>
      <c r="AP57" s="51"/>
      <c r="AQ57" s="45">
        <f>ROUND(ROUND(K55*Z58,0)*(1+AM58),0)</f>
        <v>1285</v>
      </c>
      <c r="AR57" s="59"/>
    </row>
    <row r="58" spans="1:44" ht="16.5" customHeight="1">
      <c r="A58" s="39">
        <v>11</v>
      </c>
      <c r="B58" s="108" t="s">
        <v>544</v>
      </c>
      <c r="C58" s="41" t="s">
        <v>545</v>
      </c>
      <c r="D58" s="324"/>
      <c r="E58" s="322"/>
      <c r="F58" s="48"/>
      <c r="G58" s="48"/>
      <c r="H58" s="48"/>
      <c r="I58" s="48"/>
      <c r="J58" s="48"/>
      <c r="K58" s="48"/>
      <c r="L58" s="48"/>
      <c r="M58" s="48"/>
      <c r="N58" s="48"/>
      <c r="O58" s="48"/>
      <c r="P58" s="48"/>
      <c r="Q58" s="47"/>
      <c r="R58" s="48"/>
      <c r="S58" s="50"/>
      <c r="T58" s="49"/>
      <c r="U58" s="80"/>
      <c r="V58" s="47"/>
      <c r="W58" s="48"/>
      <c r="X58" s="30"/>
      <c r="Y58" s="50" t="s">
        <v>893</v>
      </c>
      <c r="Z58" s="313">
        <f>$Z$10</f>
        <v>2</v>
      </c>
      <c r="AA58" s="299"/>
      <c r="AB58" s="65"/>
      <c r="AC58" s="52" t="s">
        <v>1279</v>
      </c>
      <c r="AD58" s="52"/>
      <c r="AE58" s="52"/>
      <c r="AF58" s="52"/>
      <c r="AG58" s="52"/>
      <c r="AH58" s="300">
        <f>$AH$7</f>
        <v>0.25</v>
      </c>
      <c r="AI58" s="298"/>
      <c r="AJ58" s="55" t="s">
        <v>756</v>
      </c>
      <c r="AK58" s="63"/>
      <c r="AL58" s="110"/>
      <c r="AM58" s="313">
        <f>$AM$10</f>
        <v>0.1</v>
      </c>
      <c r="AN58" s="313"/>
      <c r="AO58" s="111" t="s">
        <v>756</v>
      </c>
      <c r="AP58" s="112"/>
      <c r="AQ58" s="58">
        <f>ROUND(ROUND(K55*Z58*(1+AH58),0)*(1+AM58),0)</f>
        <v>1606</v>
      </c>
      <c r="AR58" s="59"/>
    </row>
    <row r="59" spans="1:44" ht="16.5" customHeight="1">
      <c r="A59" s="39">
        <v>11</v>
      </c>
      <c r="B59" s="108" t="s">
        <v>546</v>
      </c>
      <c r="C59" s="41" t="s">
        <v>547</v>
      </c>
      <c r="D59" s="324"/>
      <c r="E59" s="322"/>
      <c r="F59" s="48"/>
      <c r="G59" s="48"/>
      <c r="H59" s="48"/>
      <c r="I59" s="48"/>
      <c r="J59" s="48"/>
      <c r="K59" s="48"/>
      <c r="L59" s="48"/>
      <c r="M59" s="48"/>
      <c r="N59" s="48"/>
      <c r="O59" s="48"/>
      <c r="P59" s="48"/>
      <c r="Q59" s="60"/>
      <c r="R59" s="36"/>
      <c r="S59" s="61"/>
      <c r="T59" s="66"/>
      <c r="U59" s="67"/>
      <c r="V59" s="60"/>
      <c r="W59" s="36"/>
      <c r="X59" s="36"/>
      <c r="Y59" s="36"/>
      <c r="Z59" s="61"/>
      <c r="AA59" s="66"/>
      <c r="AB59" s="67"/>
      <c r="AC59" s="52" t="s">
        <v>1282</v>
      </c>
      <c r="AD59" s="52"/>
      <c r="AE59" s="52"/>
      <c r="AF59" s="52"/>
      <c r="AG59" s="52"/>
      <c r="AH59" s="300">
        <f>$AH$8</f>
        <v>0.5</v>
      </c>
      <c r="AI59" s="298"/>
      <c r="AJ59" s="55" t="s">
        <v>938</v>
      </c>
      <c r="AK59" s="63"/>
      <c r="AL59" s="110"/>
      <c r="AM59" s="111"/>
      <c r="AN59" s="111"/>
      <c r="AO59" s="111"/>
      <c r="AP59" s="112"/>
      <c r="AQ59" s="58">
        <f>ROUND(ROUND(K55*Z58*(1+AH59),0)*(1+AM58),0)</f>
        <v>1927</v>
      </c>
      <c r="AR59" s="59"/>
    </row>
    <row r="60" spans="1:44" ht="16.5" customHeight="1">
      <c r="A60" s="39">
        <v>11</v>
      </c>
      <c r="B60" s="108" t="s">
        <v>548</v>
      </c>
      <c r="C60" s="41" t="s">
        <v>549</v>
      </c>
      <c r="D60" s="18"/>
      <c r="E60" s="59"/>
      <c r="F60" s="326" t="s">
        <v>1348</v>
      </c>
      <c r="G60" s="327"/>
      <c r="H60" s="327"/>
      <c r="I60" s="327"/>
      <c r="J60" s="42" t="s">
        <v>1306</v>
      </c>
      <c r="K60" s="26"/>
      <c r="L60" s="26"/>
      <c r="M60" s="26"/>
      <c r="N60" s="26"/>
      <c r="O60" s="26"/>
      <c r="P60" s="44"/>
      <c r="Q60" s="47"/>
      <c r="R60" s="48"/>
      <c r="S60" s="50"/>
      <c r="T60" s="49"/>
      <c r="U60" s="80"/>
      <c r="V60" s="42"/>
      <c r="W60" s="26"/>
      <c r="X60" s="26"/>
      <c r="Y60" s="26"/>
      <c r="Z60" s="43"/>
      <c r="AA60" s="78"/>
      <c r="AB60" s="79"/>
      <c r="AC60" s="18"/>
      <c r="AD60" s="18"/>
      <c r="AE60" s="18"/>
      <c r="AF60" s="18"/>
      <c r="AG60" s="18"/>
      <c r="AH60" s="8"/>
      <c r="AI60" s="8"/>
      <c r="AJ60" s="26"/>
      <c r="AK60" s="44"/>
      <c r="AL60" s="47"/>
      <c r="AM60" s="48"/>
      <c r="AN60" s="48"/>
      <c r="AO60" s="48"/>
      <c r="AP60" s="51"/>
      <c r="AQ60" s="58">
        <f>ROUND(ROUND(F65+K63*M63,0)*(1+AM58),0)</f>
        <v>734</v>
      </c>
      <c r="AR60" s="59"/>
    </row>
    <row r="61" spans="1:44" ht="16.5" customHeight="1">
      <c r="A61" s="39">
        <v>11</v>
      </c>
      <c r="B61" s="108" t="s">
        <v>550</v>
      </c>
      <c r="C61" s="41" t="s">
        <v>551</v>
      </c>
      <c r="D61" s="18"/>
      <c r="E61" s="59"/>
      <c r="F61" s="329"/>
      <c r="G61" s="338"/>
      <c r="H61" s="338"/>
      <c r="I61" s="338"/>
      <c r="J61" s="47" t="s">
        <v>1350</v>
      </c>
      <c r="K61" s="48"/>
      <c r="L61" s="48"/>
      <c r="M61" s="48"/>
      <c r="N61" s="48"/>
      <c r="O61" s="48"/>
      <c r="P61" s="51"/>
      <c r="Q61" s="47"/>
      <c r="R61" s="48"/>
      <c r="S61" s="50"/>
      <c r="T61" s="49"/>
      <c r="U61" s="80"/>
      <c r="V61" s="47"/>
      <c r="W61" s="48"/>
      <c r="X61" s="48"/>
      <c r="Y61" s="48"/>
      <c r="Z61" s="50"/>
      <c r="AA61" s="49"/>
      <c r="AB61" s="80"/>
      <c r="AC61" s="52" t="s">
        <v>1279</v>
      </c>
      <c r="AD61" s="52"/>
      <c r="AE61" s="52"/>
      <c r="AF61" s="52"/>
      <c r="AG61" s="52"/>
      <c r="AH61" s="300">
        <f>$AH$7</f>
        <v>0.25</v>
      </c>
      <c r="AI61" s="298"/>
      <c r="AJ61" s="55" t="s">
        <v>1280</v>
      </c>
      <c r="AK61" s="63"/>
      <c r="AL61" s="110"/>
      <c r="AM61" s="111"/>
      <c r="AN61" s="111"/>
      <c r="AO61" s="111"/>
      <c r="AP61" s="112"/>
      <c r="AQ61" s="58">
        <f>ROUND(ROUND((F65+K63*M63)*(1+AH61),0)*(1+AM58),0)</f>
        <v>917</v>
      </c>
      <c r="AR61" s="59"/>
    </row>
    <row r="62" spans="1:44" ht="16.5" customHeight="1">
      <c r="A62" s="39">
        <v>11</v>
      </c>
      <c r="B62" s="108" t="s">
        <v>552</v>
      </c>
      <c r="C62" s="41" t="s">
        <v>553</v>
      </c>
      <c r="D62" s="18"/>
      <c r="E62" s="59"/>
      <c r="F62" s="329"/>
      <c r="G62" s="338"/>
      <c r="H62" s="338"/>
      <c r="I62" s="338"/>
      <c r="J62" s="83"/>
      <c r="K62" s="315"/>
      <c r="L62" s="315"/>
      <c r="M62" s="48"/>
      <c r="N62" s="48"/>
      <c r="O62" s="48"/>
      <c r="P62" s="51"/>
      <c r="Q62" s="47"/>
      <c r="R62" s="48"/>
      <c r="S62" s="50"/>
      <c r="T62" s="49"/>
      <c r="U62" s="80"/>
      <c r="V62" s="60"/>
      <c r="W62" s="36"/>
      <c r="X62" s="36"/>
      <c r="Y62" s="36"/>
      <c r="Z62" s="61"/>
      <c r="AA62" s="66"/>
      <c r="AB62" s="67"/>
      <c r="AC62" s="52" t="s">
        <v>1282</v>
      </c>
      <c r="AD62" s="52"/>
      <c r="AE62" s="52"/>
      <c r="AF62" s="52"/>
      <c r="AG62" s="52"/>
      <c r="AH62" s="300">
        <f>$AH$8</f>
        <v>0.5</v>
      </c>
      <c r="AI62" s="298"/>
      <c r="AJ62" s="55" t="s">
        <v>938</v>
      </c>
      <c r="AK62" s="63"/>
      <c r="AL62" s="110"/>
      <c r="AM62" s="111"/>
      <c r="AN62" s="111"/>
      <c r="AO62" s="111"/>
      <c r="AP62" s="112"/>
      <c r="AQ62" s="58">
        <f>ROUND(ROUND((F65+K63*M63)*(1+AH62),0)*(1+AM58),0)</f>
        <v>1101</v>
      </c>
      <c r="AR62" s="59"/>
    </row>
    <row r="63" spans="1:44" ht="16.5" customHeight="1">
      <c r="A63" s="39">
        <v>11</v>
      </c>
      <c r="B63" s="108" t="s">
        <v>554</v>
      </c>
      <c r="C63" s="41" t="s">
        <v>555</v>
      </c>
      <c r="D63" s="18"/>
      <c r="E63" s="84"/>
      <c r="F63" s="329"/>
      <c r="G63" s="338"/>
      <c r="H63" s="338"/>
      <c r="I63" s="338"/>
      <c r="J63" s="85" t="s">
        <v>896</v>
      </c>
      <c r="K63" s="16">
        <v>1</v>
      </c>
      <c r="L63" s="16" t="s">
        <v>893</v>
      </c>
      <c r="M63" s="299">
        <f>$M$15</f>
        <v>83</v>
      </c>
      <c r="N63" s="299"/>
      <c r="O63" s="48" t="s">
        <v>1278</v>
      </c>
      <c r="P63" s="51"/>
      <c r="Q63" s="47"/>
      <c r="R63" s="48"/>
      <c r="S63" s="50"/>
      <c r="T63" s="49"/>
      <c r="U63" s="80"/>
      <c r="V63" s="47" t="s">
        <v>1284</v>
      </c>
      <c r="W63" s="48"/>
      <c r="X63" s="48"/>
      <c r="Y63" s="48"/>
      <c r="Z63" s="50"/>
      <c r="AA63" s="49"/>
      <c r="AB63" s="80"/>
      <c r="AC63" s="18"/>
      <c r="AD63" s="18"/>
      <c r="AE63" s="18"/>
      <c r="AF63" s="18"/>
      <c r="AG63" s="18"/>
      <c r="AH63" s="8"/>
      <c r="AI63" s="8"/>
      <c r="AJ63" s="26"/>
      <c r="AK63" s="44"/>
      <c r="AL63" s="47"/>
      <c r="AM63" s="48"/>
      <c r="AN63" s="48"/>
      <c r="AO63" s="48"/>
      <c r="AP63" s="51"/>
      <c r="AQ63" s="58">
        <f>ROUND(ROUND((F65+K63*M63)*Z64,0)*(1+AM58),0)</f>
        <v>1467</v>
      </c>
      <c r="AR63" s="59"/>
    </row>
    <row r="64" spans="1:44" ht="16.5" customHeight="1">
      <c r="A64" s="39">
        <v>11</v>
      </c>
      <c r="B64" s="108" t="s">
        <v>556</v>
      </c>
      <c r="C64" s="41" t="s">
        <v>557</v>
      </c>
      <c r="D64" s="18"/>
      <c r="E64" s="84"/>
      <c r="F64" s="320"/>
      <c r="G64" s="321"/>
      <c r="H64" s="321"/>
      <c r="I64" s="321"/>
      <c r="J64" s="86"/>
      <c r="K64" s="48"/>
      <c r="L64" s="48"/>
      <c r="M64" s="48"/>
      <c r="N64" s="48"/>
      <c r="O64" s="48"/>
      <c r="P64" s="51"/>
      <c r="Q64" s="47"/>
      <c r="R64" s="48"/>
      <c r="S64" s="50"/>
      <c r="T64" s="49"/>
      <c r="U64" s="80"/>
      <c r="V64" s="47"/>
      <c r="W64" s="48"/>
      <c r="X64" s="30"/>
      <c r="Y64" s="50" t="s">
        <v>893</v>
      </c>
      <c r="Z64" s="313">
        <f>$Z$10</f>
        <v>2</v>
      </c>
      <c r="AA64" s="299"/>
      <c r="AB64" s="65"/>
      <c r="AC64" s="52" t="s">
        <v>1279</v>
      </c>
      <c r="AD64" s="52"/>
      <c r="AE64" s="52"/>
      <c r="AF64" s="52"/>
      <c r="AG64" s="52"/>
      <c r="AH64" s="300">
        <f>$AH$7</f>
        <v>0.25</v>
      </c>
      <c r="AI64" s="298"/>
      <c r="AJ64" s="55" t="s">
        <v>756</v>
      </c>
      <c r="AK64" s="63"/>
      <c r="AL64" s="110"/>
      <c r="AM64" s="111"/>
      <c r="AN64" s="111"/>
      <c r="AO64" s="111"/>
      <c r="AP64" s="112"/>
      <c r="AQ64" s="58">
        <f>ROUND(ROUND(ROUND((F65+K63*M63)*Z64,0)*(1+AH64),0)*(1+AM58),0)</f>
        <v>1835</v>
      </c>
      <c r="AR64" s="59"/>
    </row>
    <row r="65" spans="1:44" ht="16.5" customHeight="1">
      <c r="A65" s="39">
        <v>11</v>
      </c>
      <c r="B65" s="108" t="s">
        <v>558</v>
      </c>
      <c r="C65" s="41" t="s">
        <v>559</v>
      </c>
      <c r="D65" s="18"/>
      <c r="E65" s="84"/>
      <c r="F65" s="299">
        <f>K55</f>
        <v>584</v>
      </c>
      <c r="G65" s="299"/>
      <c r="H65" s="48" t="s">
        <v>1278</v>
      </c>
      <c r="I65" s="48"/>
      <c r="J65" s="86"/>
      <c r="K65" s="36"/>
      <c r="L65" s="48"/>
      <c r="M65" s="48"/>
      <c r="N65" s="48"/>
      <c r="O65" s="48"/>
      <c r="P65" s="51"/>
      <c r="Q65" s="60"/>
      <c r="R65" s="36"/>
      <c r="S65" s="61"/>
      <c r="T65" s="66"/>
      <c r="U65" s="67"/>
      <c r="V65" s="60"/>
      <c r="W65" s="36"/>
      <c r="X65" s="36"/>
      <c r="Y65" s="36"/>
      <c r="Z65" s="61"/>
      <c r="AA65" s="66"/>
      <c r="AB65" s="67"/>
      <c r="AC65" s="52" t="s">
        <v>1282</v>
      </c>
      <c r="AD65" s="52"/>
      <c r="AE65" s="52"/>
      <c r="AF65" s="52"/>
      <c r="AG65" s="52"/>
      <c r="AH65" s="300">
        <f>$AH$8</f>
        <v>0.5</v>
      </c>
      <c r="AI65" s="298"/>
      <c r="AJ65" s="55" t="s">
        <v>938</v>
      </c>
      <c r="AK65" s="63"/>
      <c r="AL65" s="110"/>
      <c r="AM65" s="111"/>
      <c r="AN65" s="111"/>
      <c r="AO65" s="111"/>
      <c r="AP65" s="112"/>
      <c r="AQ65" s="58">
        <f>ROUND(ROUND(ROUND((F65+K63*M63)*Z64,0)*(1+AH65),0)*(1+AM58),0)</f>
        <v>2201</v>
      </c>
      <c r="AR65" s="59"/>
    </row>
    <row r="66" spans="1:44" ht="16.5" customHeight="1">
      <c r="A66" s="39">
        <v>11</v>
      </c>
      <c r="B66" s="108" t="s">
        <v>560</v>
      </c>
      <c r="C66" s="41" t="s">
        <v>561</v>
      </c>
      <c r="D66" s="18"/>
      <c r="E66" s="84"/>
      <c r="F66" s="48"/>
      <c r="G66" s="48"/>
      <c r="H66" s="48"/>
      <c r="I66" s="75"/>
      <c r="J66" s="42" t="s">
        <v>1356</v>
      </c>
      <c r="K66" s="48"/>
      <c r="L66" s="26"/>
      <c r="M66" s="26"/>
      <c r="N66" s="26"/>
      <c r="O66" s="26"/>
      <c r="P66" s="44"/>
      <c r="Q66" s="47"/>
      <c r="R66" s="48"/>
      <c r="S66" s="50"/>
      <c r="T66" s="49"/>
      <c r="U66" s="80"/>
      <c r="V66" s="42"/>
      <c r="W66" s="26"/>
      <c r="X66" s="26"/>
      <c r="Y66" s="26"/>
      <c r="Z66" s="43"/>
      <c r="AA66" s="78"/>
      <c r="AB66" s="79"/>
      <c r="AC66" s="18"/>
      <c r="AD66" s="18"/>
      <c r="AE66" s="18"/>
      <c r="AF66" s="18"/>
      <c r="AG66" s="18"/>
      <c r="AH66" s="8"/>
      <c r="AI66" s="8"/>
      <c r="AJ66" s="26"/>
      <c r="AK66" s="44"/>
      <c r="AL66" s="47"/>
      <c r="AM66" s="48"/>
      <c r="AN66" s="48"/>
      <c r="AO66" s="48"/>
      <c r="AP66" s="51"/>
      <c r="AQ66" s="58">
        <f>ROUND(ROUND(F65+K69*M69,0)*(1+AM58),0)</f>
        <v>825</v>
      </c>
      <c r="AR66" s="59"/>
    </row>
    <row r="67" spans="1:44" ht="16.5" customHeight="1">
      <c r="A67" s="39">
        <v>11</v>
      </c>
      <c r="B67" s="108" t="s">
        <v>562</v>
      </c>
      <c r="C67" s="41" t="s">
        <v>563</v>
      </c>
      <c r="D67" s="18"/>
      <c r="E67" s="84"/>
      <c r="F67" s="48"/>
      <c r="G67" s="48"/>
      <c r="H67" s="48"/>
      <c r="I67" s="75"/>
      <c r="J67" s="47" t="s">
        <v>1358</v>
      </c>
      <c r="K67" s="48"/>
      <c r="L67" s="48"/>
      <c r="M67" s="48"/>
      <c r="N67" s="48"/>
      <c r="O67" s="48"/>
      <c r="P67" s="51"/>
      <c r="Q67" s="47"/>
      <c r="R67" s="48"/>
      <c r="S67" s="50"/>
      <c r="T67" s="49"/>
      <c r="U67" s="80"/>
      <c r="V67" s="47"/>
      <c r="W67" s="48"/>
      <c r="X67" s="48"/>
      <c r="Y67" s="48"/>
      <c r="Z67" s="50"/>
      <c r="AA67" s="49"/>
      <c r="AB67" s="80"/>
      <c r="AC67" s="52" t="s">
        <v>1279</v>
      </c>
      <c r="AD67" s="52"/>
      <c r="AE67" s="52"/>
      <c r="AF67" s="52"/>
      <c r="AG67" s="52"/>
      <c r="AH67" s="300">
        <f>$AH$7</f>
        <v>0.25</v>
      </c>
      <c r="AI67" s="298"/>
      <c r="AJ67" s="55" t="s">
        <v>1280</v>
      </c>
      <c r="AK67" s="63"/>
      <c r="AL67" s="110"/>
      <c r="AM67" s="111"/>
      <c r="AN67" s="111"/>
      <c r="AO67" s="111"/>
      <c r="AP67" s="112"/>
      <c r="AQ67" s="58">
        <f>ROUND(ROUND((F65+K69*M69)*(1+AH67),0)*(1+AM58),0)</f>
        <v>1032</v>
      </c>
      <c r="AR67" s="59"/>
    </row>
    <row r="68" spans="1:44" ht="16.5" customHeight="1">
      <c r="A68" s="39">
        <v>11</v>
      </c>
      <c r="B68" s="108" t="s">
        <v>564</v>
      </c>
      <c r="C68" s="41" t="s">
        <v>565</v>
      </c>
      <c r="D68" s="18"/>
      <c r="E68" s="84"/>
      <c r="F68" s="48"/>
      <c r="G68" s="48"/>
      <c r="H68" s="48"/>
      <c r="I68" s="75"/>
      <c r="J68" s="87"/>
      <c r="K68" s="315"/>
      <c r="L68" s="315"/>
      <c r="M68" s="48"/>
      <c r="N68" s="48"/>
      <c r="O68" s="48"/>
      <c r="P68" s="51"/>
      <c r="Q68" s="47"/>
      <c r="R68" s="48"/>
      <c r="S68" s="50"/>
      <c r="T68" s="49"/>
      <c r="U68" s="80"/>
      <c r="V68" s="60"/>
      <c r="W68" s="36"/>
      <c r="X68" s="36"/>
      <c r="Y68" s="36"/>
      <c r="Z68" s="61"/>
      <c r="AA68" s="66"/>
      <c r="AB68" s="67"/>
      <c r="AC68" s="52" t="s">
        <v>1282</v>
      </c>
      <c r="AD68" s="52"/>
      <c r="AE68" s="52"/>
      <c r="AF68" s="52"/>
      <c r="AG68" s="52"/>
      <c r="AH68" s="300">
        <f>$AH$8</f>
        <v>0.5</v>
      </c>
      <c r="AI68" s="298"/>
      <c r="AJ68" s="55" t="s">
        <v>938</v>
      </c>
      <c r="AK68" s="63"/>
      <c r="AL68" s="110"/>
      <c r="AM68" s="111"/>
      <c r="AN68" s="111"/>
      <c r="AO68" s="111"/>
      <c r="AP68" s="112"/>
      <c r="AQ68" s="58">
        <f>ROUND(ROUND((F65+K69*M69)*(1+AH68),0)*(1+AM58),0)</f>
        <v>1238</v>
      </c>
      <c r="AR68" s="59"/>
    </row>
    <row r="69" spans="1:44" ht="16.5" customHeight="1">
      <c r="A69" s="39">
        <v>11</v>
      </c>
      <c r="B69" s="108" t="s">
        <v>566</v>
      </c>
      <c r="C69" s="41" t="s">
        <v>567</v>
      </c>
      <c r="D69" s="18"/>
      <c r="E69" s="84"/>
      <c r="F69" s="48"/>
      <c r="G69" s="48"/>
      <c r="H69" s="48"/>
      <c r="I69" s="75"/>
      <c r="J69" s="85" t="s">
        <v>896</v>
      </c>
      <c r="K69" s="16">
        <v>2</v>
      </c>
      <c r="L69" s="16" t="s">
        <v>893</v>
      </c>
      <c r="M69" s="299">
        <f>$M$15</f>
        <v>83</v>
      </c>
      <c r="N69" s="299"/>
      <c r="O69" s="48" t="s">
        <v>1278</v>
      </c>
      <c r="P69" s="51"/>
      <c r="Q69" s="47"/>
      <c r="R69" s="48"/>
      <c r="S69" s="50"/>
      <c r="T69" s="49"/>
      <c r="U69" s="80"/>
      <c r="V69" s="47" t="s">
        <v>1284</v>
      </c>
      <c r="W69" s="48"/>
      <c r="X69" s="48"/>
      <c r="Y69" s="48"/>
      <c r="Z69" s="50"/>
      <c r="AA69" s="49"/>
      <c r="AB69" s="80"/>
      <c r="AC69" s="18"/>
      <c r="AD69" s="18"/>
      <c r="AE69" s="18"/>
      <c r="AF69" s="18"/>
      <c r="AG69" s="18"/>
      <c r="AH69" s="8"/>
      <c r="AI69" s="8"/>
      <c r="AJ69" s="26"/>
      <c r="AK69" s="44"/>
      <c r="AL69" s="47"/>
      <c r="AM69" s="48"/>
      <c r="AN69" s="48"/>
      <c r="AO69" s="48"/>
      <c r="AP69" s="51"/>
      <c r="AQ69" s="58">
        <f>ROUND(ROUND((F65+K69*M69)*Z70,0)*(1+AM58),0)</f>
        <v>1650</v>
      </c>
      <c r="AR69" s="59"/>
    </row>
    <row r="70" spans="1:44" ht="16.5" customHeight="1">
      <c r="A70" s="39">
        <v>11</v>
      </c>
      <c r="B70" s="108" t="s">
        <v>568</v>
      </c>
      <c r="C70" s="41" t="s">
        <v>569</v>
      </c>
      <c r="D70" s="18"/>
      <c r="E70" s="84"/>
      <c r="F70" s="48"/>
      <c r="G70" s="48"/>
      <c r="H70" s="48"/>
      <c r="I70" s="75"/>
      <c r="J70" s="87"/>
      <c r="K70" s="48"/>
      <c r="L70" s="48"/>
      <c r="M70" s="70"/>
      <c r="N70" s="70"/>
      <c r="O70" s="48"/>
      <c r="P70" s="51"/>
      <c r="Q70" s="47"/>
      <c r="R70" s="48"/>
      <c r="S70" s="50"/>
      <c r="T70" s="49"/>
      <c r="U70" s="80"/>
      <c r="V70" s="47"/>
      <c r="W70" s="48"/>
      <c r="X70" s="30"/>
      <c r="Y70" s="50" t="s">
        <v>893</v>
      </c>
      <c r="Z70" s="313">
        <f>$Z$10</f>
        <v>2</v>
      </c>
      <c r="AA70" s="299"/>
      <c r="AB70" s="65"/>
      <c r="AC70" s="52" t="s">
        <v>1279</v>
      </c>
      <c r="AD70" s="52"/>
      <c r="AE70" s="52"/>
      <c r="AF70" s="52"/>
      <c r="AG70" s="52"/>
      <c r="AH70" s="300">
        <f>$AH$7</f>
        <v>0.25</v>
      </c>
      <c r="AI70" s="298"/>
      <c r="AJ70" s="55" t="s">
        <v>756</v>
      </c>
      <c r="AK70" s="63"/>
      <c r="AL70" s="110"/>
      <c r="AM70" s="111"/>
      <c r="AN70" s="111"/>
      <c r="AO70" s="111"/>
      <c r="AP70" s="112"/>
      <c r="AQ70" s="58">
        <f>ROUND(ROUND(ROUND((F65+K69*M69)*Z70,0)*(1+AH70),0)*(1+AM58),0)</f>
        <v>2063</v>
      </c>
      <c r="AR70" s="59"/>
    </row>
    <row r="71" spans="1:44" ht="16.5" customHeight="1">
      <c r="A71" s="39">
        <v>11</v>
      </c>
      <c r="B71" s="108" t="s">
        <v>570</v>
      </c>
      <c r="C71" s="41" t="s">
        <v>571</v>
      </c>
      <c r="D71" s="18"/>
      <c r="E71" s="84"/>
      <c r="F71" s="48"/>
      <c r="G71" s="48"/>
      <c r="H71" s="48"/>
      <c r="I71" s="70"/>
      <c r="J71" s="88"/>
      <c r="K71" s="36"/>
      <c r="L71" s="48"/>
      <c r="M71" s="48"/>
      <c r="N71" s="48"/>
      <c r="O71" s="48"/>
      <c r="P71" s="51"/>
      <c r="Q71" s="60"/>
      <c r="R71" s="36"/>
      <c r="S71" s="61"/>
      <c r="T71" s="66"/>
      <c r="U71" s="67"/>
      <c r="V71" s="60"/>
      <c r="W71" s="36"/>
      <c r="X71" s="36"/>
      <c r="Y71" s="36"/>
      <c r="Z71" s="61"/>
      <c r="AA71" s="66"/>
      <c r="AB71" s="67"/>
      <c r="AC71" s="52" t="s">
        <v>1282</v>
      </c>
      <c r="AD71" s="52"/>
      <c r="AE71" s="52"/>
      <c r="AF71" s="52"/>
      <c r="AG71" s="52"/>
      <c r="AH71" s="300">
        <f>$AH$8</f>
        <v>0.5</v>
      </c>
      <c r="AI71" s="298"/>
      <c r="AJ71" s="55" t="s">
        <v>938</v>
      </c>
      <c r="AK71" s="63"/>
      <c r="AL71" s="110"/>
      <c r="AM71" s="111"/>
      <c r="AN71" s="111"/>
      <c r="AO71" s="111"/>
      <c r="AP71" s="112"/>
      <c r="AQ71" s="58">
        <f>ROUND(ROUND(ROUND((F65+K69*M69)*Z70,0)*(1+AH71),0)*(1+AM58),0)</f>
        <v>2475</v>
      </c>
      <c r="AR71" s="59"/>
    </row>
    <row r="72" spans="1:44" ht="16.5" customHeight="1">
      <c r="A72" s="39">
        <v>11</v>
      </c>
      <c r="B72" s="108" t="s">
        <v>572</v>
      </c>
      <c r="C72" s="41" t="s">
        <v>573</v>
      </c>
      <c r="D72" s="18"/>
      <c r="E72" s="84"/>
      <c r="F72" s="48"/>
      <c r="G72" s="48"/>
      <c r="H72" s="48"/>
      <c r="I72" s="74"/>
      <c r="J72" s="42" t="s">
        <v>1364</v>
      </c>
      <c r="K72" s="48"/>
      <c r="L72" s="26"/>
      <c r="M72" s="26"/>
      <c r="N72" s="26"/>
      <c r="O72" s="26"/>
      <c r="P72" s="44"/>
      <c r="Q72" s="47"/>
      <c r="R72" s="48"/>
      <c r="S72" s="50"/>
      <c r="T72" s="49"/>
      <c r="U72" s="80"/>
      <c r="V72" s="42"/>
      <c r="W72" s="26"/>
      <c r="X72" s="26"/>
      <c r="Y72" s="26"/>
      <c r="Z72" s="43"/>
      <c r="AA72" s="78"/>
      <c r="AB72" s="79"/>
      <c r="AC72" s="18"/>
      <c r="AD72" s="18"/>
      <c r="AE72" s="18"/>
      <c r="AF72" s="18"/>
      <c r="AG72" s="18"/>
      <c r="AH72" s="8"/>
      <c r="AI72" s="8"/>
      <c r="AJ72" s="26"/>
      <c r="AK72" s="44"/>
      <c r="AL72" s="47"/>
      <c r="AM72" s="48"/>
      <c r="AN72" s="48"/>
      <c r="AO72" s="48"/>
      <c r="AP72" s="51"/>
      <c r="AQ72" s="58">
        <f>ROUND(ROUND(F65+K75*M75,0)*(1+AM58),0)</f>
        <v>916</v>
      </c>
      <c r="AR72" s="59"/>
    </row>
    <row r="73" spans="1:44" ht="16.5" customHeight="1">
      <c r="A73" s="39">
        <v>11</v>
      </c>
      <c r="B73" s="108" t="s">
        <v>574</v>
      </c>
      <c r="C73" s="41" t="s">
        <v>575</v>
      </c>
      <c r="D73" s="18"/>
      <c r="E73" s="84"/>
      <c r="F73" s="48"/>
      <c r="G73" s="48"/>
      <c r="H73" s="48"/>
      <c r="I73" s="75"/>
      <c r="J73" s="47"/>
      <c r="K73" s="48"/>
      <c r="L73" s="48"/>
      <c r="M73" s="48"/>
      <c r="N73" s="48"/>
      <c r="O73" s="48"/>
      <c r="P73" s="51"/>
      <c r="Q73" s="47"/>
      <c r="R73" s="48"/>
      <c r="S73" s="50"/>
      <c r="T73" s="49"/>
      <c r="U73" s="80"/>
      <c r="V73" s="47"/>
      <c r="W73" s="48"/>
      <c r="X73" s="48"/>
      <c r="Y73" s="48"/>
      <c r="Z73" s="50"/>
      <c r="AA73" s="49"/>
      <c r="AB73" s="80"/>
      <c r="AC73" s="52" t="s">
        <v>1279</v>
      </c>
      <c r="AD73" s="52"/>
      <c r="AE73" s="52"/>
      <c r="AF73" s="52"/>
      <c r="AG73" s="52"/>
      <c r="AH73" s="300">
        <f>$AH$7</f>
        <v>0.25</v>
      </c>
      <c r="AI73" s="298"/>
      <c r="AJ73" s="55" t="s">
        <v>1280</v>
      </c>
      <c r="AK73" s="63"/>
      <c r="AL73" s="110"/>
      <c r="AM73" s="111"/>
      <c r="AN73" s="111"/>
      <c r="AO73" s="111"/>
      <c r="AP73" s="112"/>
      <c r="AQ73" s="58">
        <f>ROUND(ROUND((F65+K75*M75)*(1+AH73),0)*(1+AM58),0)</f>
        <v>1145</v>
      </c>
      <c r="AR73" s="59"/>
    </row>
    <row r="74" spans="1:44" ht="16.5" customHeight="1">
      <c r="A74" s="39">
        <v>11</v>
      </c>
      <c r="B74" s="108" t="s">
        <v>576</v>
      </c>
      <c r="C74" s="41" t="s">
        <v>577</v>
      </c>
      <c r="D74" s="18"/>
      <c r="E74" s="84"/>
      <c r="F74" s="48"/>
      <c r="G74" s="48"/>
      <c r="H74" s="48"/>
      <c r="I74" s="75"/>
      <c r="J74" s="87"/>
      <c r="K74" s="315"/>
      <c r="L74" s="315"/>
      <c r="M74" s="48"/>
      <c r="N74" s="48"/>
      <c r="O74" s="48"/>
      <c r="P74" s="51"/>
      <c r="Q74" s="47"/>
      <c r="R74" s="48"/>
      <c r="S74" s="50"/>
      <c r="T74" s="49"/>
      <c r="U74" s="80"/>
      <c r="V74" s="60"/>
      <c r="W74" s="36"/>
      <c r="X74" s="36"/>
      <c r="Y74" s="36"/>
      <c r="Z74" s="61"/>
      <c r="AA74" s="66"/>
      <c r="AB74" s="67"/>
      <c r="AC74" s="52" t="s">
        <v>1282</v>
      </c>
      <c r="AD74" s="52"/>
      <c r="AE74" s="52"/>
      <c r="AF74" s="52"/>
      <c r="AG74" s="52"/>
      <c r="AH74" s="300">
        <f>$AH$8</f>
        <v>0.5</v>
      </c>
      <c r="AI74" s="298"/>
      <c r="AJ74" s="55" t="s">
        <v>938</v>
      </c>
      <c r="AK74" s="63"/>
      <c r="AL74" s="110"/>
      <c r="AM74" s="111"/>
      <c r="AN74" s="111"/>
      <c r="AO74" s="111"/>
      <c r="AP74" s="112"/>
      <c r="AQ74" s="58">
        <f>ROUND(ROUND((F65+K75*M75)*(1+AH74),0)*(1+AM58),0)</f>
        <v>1375</v>
      </c>
      <c r="AR74" s="59"/>
    </row>
    <row r="75" spans="1:44" ht="16.5" customHeight="1">
      <c r="A75" s="39">
        <v>11</v>
      </c>
      <c r="B75" s="108" t="s">
        <v>578</v>
      </c>
      <c r="C75" s="41" t="s">
        <v>579</v>
      </c>
      <c r="D75" s="18"/>
      <c r="E75" s="84"/>
      <c r="F75" s="48"/>
      <c r="G75" s="48"/>
      <c r="H75" s="48"/>
      <c r="I75" s="75"/>
      <c r="J75" s="85" t="s">
        <v>896</v>
      </c>
      <c r="K75" s="16">
        <v>3</v>
      </c>
      <c r="L75" s="16" t="s">
        <v>893</v>
      </c>
      <c r="M75" s="299">
        <f>$M$15</f>
        <v>83</v>
      </c>
      <c r="N75" s="299"/>
      <c r="O75" s="48" t="s">
        <v>1278</v>
      </c>
      <c r="P75" s="51"/>
      <c r="Q75" s="47"/>
      <c r="R75" s="48"/>
      <c r="S75" s="50"/>
      <c r="T75" s="49"/>
      <c r="U75" s="80"/>
      <c r="V75" s="47" t="s">
        <v>1284</v>
      </c>
      <c r="W75" s="48"/>
      <c r="X75" s="48"/>
      <c r="Y75" s="48"/>
      <c r="Z75" s="50"/>
      <c r="AA75" s="49"/>
      <c r="AB75" s="80"/>
      <c r="AC75" s="18"/>
      <c r="AD75" s="18"/>
      <c r="AE75" s="18"/>
      <c r="AF75" s="18"/>
      <c r="AG75" s="18"/>
      <c r="AH75" s="8"/>
      <c r="AI75" s="8"/>
      <c r="AJ75" s="26"/>
      <c r="AK75" s="44"/>
      <c r="AL75" s="47"/>
      <c r="AM75" s="48"/>
      <c r="AN75" s="48"/>
      <c r="AO75" s="48"/>
      <c r="AP75" s="51"/>
      <c r="AQ75" s="58">
        <f>ROUND(ROUND((F65+K75*M75)*Z76,0)*(1+AM58),0)</f>
        <v>1833</v>
      </c>
      <c r="AR75" s="59"/>
    </row>
    <row r="76" spans="1:44" ht="16.5" customHeight="1">
      <c r="A76" s="39">
        <v>11</v>
      </c>
      <c r="B76" s="108" t="s">
        <v>580</v>
      </c>
      <c r="C76" s="41" t="s">
        <v>581</v>
      </c>
      <c r="D76" s="18"/>
      <c r="E76" s="84"/>
      <c r="F76" s="48"/>
      <c r="G76" s="48"/>
      <c r="H76" s="48"/>
      <c r="I76" s="75"/>
      <c r="J76" s="87"/>
      <c r="K76" s="48"/>
      <c r="L76" s="48"/>
      <c r="M76" s="70"/>
      <c r="N76" s="70"/>
      <c r="O76" s="48"/>
      <c r="P76" s="51"/>
      <c r="Q76" s="47"/>
      <c r="R76" s="48"/>
      <c r="S76" s="50"/>
      <c r="T76" s="49"/>
      <c r="U76" s="80"/>
      <c r="V76" s="47"/>
      <c r="W76" s="48"/>
      <c r="X76" s="48"/>
      <c r="Y76" s="50" t="s">
        <v>893</v>
      </c>
      <c r="Z76" s="313">
        <f>$Z$10</f>
        <v>2</v>
      </c>
      <c r="AA76" s="299"/>
      <c r="AB76" s="65"/>
      <c r="AC76" s="52" t="s">
        <v>1279</v>
      </c>
      <c r="AD76" s="52"/>
      <c r="AE76" s="52"/>
      <c r="AF76" s="52"/>
      <c r="AG76" s="52"/>
      <c r="AH76" s="300">
        <f>$AH$7</f>
        <v>0.25</v>
      </c>
      <c r="AI76" s="298"/>
      <c r="AJ76" s="55" t="s">
        <v>756</v>
      </c>
      <c r="AK76" s="63"/>
      <c r="AL76" s="110"/>
      <c r="AM76" s="111"/>
      <c r="AN76" s="111"/>
      <c r="AO76" s="111"/>
      <c r="AP76" s="112"/>
      <c r="AQ76" s="58">
        <f>ROUND(ROUND(ROUND((F65+K75*M75)*Z76,0)*(1+AH76),0)*(1+AM58),0)</f>
        <v>2291</v>
      </c>
      <c r="AR76" s="59"/>
    </row>
    <row r="77" spans="1:44" ht="16.5" customHeight="1">
      <c r="A77" s="39">
        <v>11</v>
      </c>
      <c r="B77" s="108" t="s">
        <v>582</v>
      </c>
      <c r="C77" s="41" t="s">
        <v>583</v>
      </c>
      <c r="D77" s="18"/>
      <c r="E77" s="84"/>
      <c r="F77" s="48"/>
      <c r="G77" s="48"/>
      <c r="H77" s="48"/>
      <c r="I77" s="70"/>
      <c r="J77" s="88"/>
      <c r="K77" s="48"/>
      <c r="L77" s="48"/>
      <c r="M77" s="48"/>
      <c r="N77" s="48"/>
      <c r="O77" s="48"/>
      <c r="P77" s="51"/>
      <c r="Q77" s="60"/>
      <c r="R77" s="36"/>
      <c r="S77" s="61"/>
      <c r="T77" s="66"/>
      <c r="U77" s="67"/>
      <c r="V77" s="60"/>
      <c r="W77" s="36"/>
      <c r="X77" s="36"/>
      <c r="Y77" s="36"/>
      <c r="Z77" s="61"/>
      <c r="AA77" s="66"/>
      <c r="AB77" s="67"/>
      <c r="AC77" s="52" t="s">
        <v>1282</v>
      </c>
      <c r="AD77" s="52"/>
      <c r="AE77" s="52"/>
      <c r="AF77" s="52"/>
      <c r="AG77" s="52"/>
      <c r="AH77" s="300">
        <f>$AH$8</f>
        <v>0.5</v>
      </c>
      <c r="AI77" s="298"/>
      <c r="AJ77" s="55" t="s">
        <v>938</v>
      </c>
      <c r="AK77" s="63"/>
      <c r="AL77" s="110"/>
      <c r="AM77" s="111"/>
      <c r="AN77" s="111"/>
      <c r="AO77" s="111"/>
      <c r="AP77" s="112"/>
      <c r="AQ77" s="58">
        <f>ROUND(ROUND(ROUND((F65+K75*M75)*Z76,0)*(1+AH77),0)*(1+AM58),0)</f>
        <v>2749</v>
      </c>
      <c r="AR77" s="59"/>
    </row>
    <row r="78" spans="1:44" ht="16.5" customHeight="1">
      <c r="A78" s="39">
        <v>11</v>
      </c>
      <c r="B78" s="108" t="s">
        <v>584</v>
      </c>
      <c r="C78" s="41" t="s">
        <v>585</v>
      </c>
      <c r="D78" s="322"/>
      <c r="E78" s="322"/>
      <c r="F78" s="26" t="s">
        <v>1371</v>
      </c>
      <c r="G78" s="26"/>
      <c r="H78" s="26"/>
      <c r="I78" s="26"/>
      <c r="J78" s="26"/>
      <c r="K78" s="26"/>
      <c r="L78" s="26"/>
      <c r="M78" s="26"/>
      <c r="N78" s="26"/>
      <c r="O78" s="26"/>
      <c r="P78" s="44"/>
      <c r="Q78" s="42"/>
      <c r="R78" s="26"/>
      <c r="S78" s="43"/>
      <c r="T78" s="78"/>
      <c r="U78" s="79"/>
      <c r="V78" s="42"/>
      <c r="W78" s="26"/>
      <c r="X78" s="26"/>
      <c r="Y78" s="26"/>
      <c r="Z78" s="43"/>
      <c r="AA78" s="78"/>
      <c r="AB78" s="79"/>
      <c r="AC78" s="26"/>
      <c r="AD78" s="26"/>
      <c r="AE78" s="26"/>
      <c r="AF78" s="26"/>
      <c r="AG78" s="26"/>
      <c r="AH78" s="27"/>
      <c r="AI78" s="27"/>
      <c r="AJ78" s="26"/>
      <c r="AK78" s="44"/>
      <c r="AL78" s="346" t="s">
        <v>441</v>
      </c>
      <c r="AM78" s="336"/>
      <c r="AN78" s="336"/>
      <c r="AO78" s="336"/>
      <c r="AP78" s="347"/>
      <c r="AQ78" s="58">
        <f>ROUND(ROUND(K79+K80*M80,0)*(1+AM82),0)</f>
        <v>734</v>
      </c>
      <c r="AR78" s="46"/>
    </row>
    <row r="79" spans="1:44" ht="16.5" customHeight="1">
      <c r="A79" s="39">
        <v>11</v>
      </c>
      <c r="B79" s="108" t="s">
        <v>586</v>
      </c>
      <c r="C79" s="41" t="s">
        <v>587</v>
      </c>
      <c r="D79" s="322"/>
      <c r="E79" s="322"/>
      <c r="F79" s="48" t="s">
        <v>1373</v>
      </c>
      <c r="G79" s="48"/>
      <c r="H79" s="48"/>
      <c r="I79" s="48"/>
      <c r="J79" s="48"/>
      <c r="K79" s="299">
        <f>K55</f>
        <v>584</v>
      </c>
      <c r="L79" s="299"/>
      <c r="M79" s="48" t="s">
        <v>894</v>
      </c>
      <c r="N79" s="48"/>
      <c r="O79" s="48"/>
      <c r="P79" s="51"/>
      <c r="Q79" s="47"/>
      <c r="R79" s="48"/>
      <c r="S79" s="50"/>
      <c r="T79" s="49"/>
      <c r="U79" s="80"/>
      <c r="V79" s="47"/>
      <c r="W79" s="48"/>
      <c r="X79" s="48"/>
      <c r="Y79" s="48"/>
      <c r="Z79" s="50"/>
      <c r="AA79" s="49"/>
      <c r="AB79" s="80"/>
      <c r="AC79" s="52" t="s">
        <v>1279</v>
      </c>
      <c r="AD79" s="52"/>
      <c r="AE79" s="52"/>
      <c r="AF79" s="52"/>
      <c r="AG79" s="52"/>
      <c r="AH79" s="300">
        <f>$AH$7</f>
        <v>0.25</v>
      </c>
      <c r="AI79" s="298"/>
      <c r="AJ79" s="55" t="s">
        <v>1280</v>
      </c>
      <c r="AK79" s="63"/>
      <c r="AL79" s="320"/>
      <c r="AM79" s="337"/>
      <c r="AN79" s="337"/>
      <c r="AO79" s="337"/>
      <c r="AP79" s="345"/>
      <c r="AQ79" s="58">
        <f>ROUND(ROUND((K79+K80*M80)*(1+AH79),0)*(1+AM82),0)</f>
        <v>917</v>
      </c>
      <c r="AR79" s="59"/>
    </row>
    <row r="80" spans="1:44" ht="16.5" customHeight="1">
      <c r="A80" s="39">
        <v>11</v>
      </c>
      <c r="B80" s="108" t="s">
        <v>588</v>
      </c>
      <c r="C80" s="41" t="s">
        <v>589</v>
      </c>
      <c r="D80" s="322"/>
      <c r="E80" s="322"/>
      <c r="F80" s="48"/>
      <c r="G80" s="48"/>
      <c r="H80" s="48"/>
      <c r="I80" s="48"/>
      <c r="J80" s="48"/>
      <c r="K80" s="16">
        <v>1</v>
      </c>
      <c r="L80" s="49" t="s">
        <v>895</v>
      </c>
      <c r="M80" s="299">
        <f>'訪問介護'!M80</f>
        <v>83</v>
      </c>
      <c r="N80" s="299"/>
      <c r="O80" s="48" t="s">
        <v>1278</v>
      </c>
      <c r="P80" s="51"/>
      <c r="Q80" s="47"/>
      <c r="R80" s="48"/>
      <c r="S80" s="50"/>
      <c r="T80" s="49"/>
      <c r="U80" s="80"/>
      <c r="V80" s="60"/>
      <c r="W80" s="36"/>
      <c r="X80" s="36"/>
      <c r="Y80" s="36"/>
      <c r="Z80" s="61"/>
      <c r="AA80" s="66"/>
      <c r="AB80" s="67"/>
      <c r="AC80" s="52" t="s">
        <v>1282</v>
      </c>
      <c r="AD80" s="52"/>
      <c r="AE80" s="52"/>
      <c r="AF80" s="52"/>
      <c r="AG80" s="52"/>
      <c r="AH80" s="300">
        <f>$AH$8</f>
        <v>0.5</v>
      </c>
      <c r="AI80" s="298"/>
      <c r="AJ80" s="55" t="s">
        <v>938</v>
      </c>
      <c r="AK80" s="63"/>
      <c r="AL80" s="110"/>
      <c r="AM80" s="111"/>
      <c r="AN80" s="111"/>
      <c r="AO80" s="111"/>
      <c r="AP80" s="112"/>
      <c r="AQ80" s="58">
        <f>ROUND(ROUND((K79+K80*M80)*(1+AH80),0)*(1+AM82),0)</f>
        <v>1101</v>
      </c>
      <c r="AR80" s="59"/>
    </row>
    <row r="81" spans="1:44" ht="16.5" customHeight="1">
      <c r="A81" s="39">
        <v>11</v>
      </c>
      <c r="B81" s="108" t="s">
        <v>590</v>
      </c>
      <c r="C81" s="41" t="s">
        <v>591</v>
      </c>
      <c r="D81" s="322"/>
      <c r="E81" s="322"/>
      <c r="F81" s="48"/>
      <c r="G81" s="48"/>
      <c r="H81" s="48"/>
      <c r="I81" s="48"/>
      <c r="J81" s="48"/>
      <c r="K81" s="48"/>
      <c r="L81" s="48"/>
      <c r="M81" s="48"/>
      <c r="N81" s="48"/>
      <c r="O81" s="48"/>
      <c r="P81" s="51"/>
      <c r="Q81" s="47"/>
      <c r="R81" s="48"/>
      <c r="S81" s="50"/>
      <c r="T81" s="49"/>
      <c r="U81" s="80"/>
      <c r="V81" s="47" t="s">
        <v>1284</v>
      </c>
      <c r="W81" s="48"/>
      <c r="X81" s="48"/>
      <c r="Y81" s="48"/>
      <c r="Z81" s="50"/>
      <c r="AA81" s="49"/>
      <c r="AB81" s="80"/>
      <c r="AC81" s="48"/>
      <c r="AD81" s="48"/>
      <c r="AE81" s="48"/>
      <c r="AF81" s="48"/>
      <c r="AG81" s="48"/>
      <c r="AH81" s="8"/>
      <c r="AI81" s="8"/>
      <c r="AJ81" s="26"/>
      <c r="AK81" s="44"/>
      <c r="AL81" s="47"/>
      <c r="AM81" s="48"/>
      <c r="AN81" s="48"/>
      <c r="AO81" s="48"/>
      <c r="AP81" s="51"/>
      <c r="AQ81" s="58">
        <f>ROUND(ROUND((K79+K80*M80)*Z82,0)*(1+AM82),0)</f>
        <v>1467</v>
      </c>
      <c r="AR81" s="59"/>
    </row>
    <row r="82" spans="1:44" ht="16.5" customHeight="1">
      <c r="A82" s="39">
        <v>11</v>
      </c>
      <c r="B82" s="108" t="s">
        <v>592</v>
      </c>
      <c r="C82" s="41" t="s">
        <v>593</v>
      </c>
      <c r="D82" s="322"/>
      <c r="E82" s="322"/>
      <c r="F82" s="48"/>
      <c r="G82" s="48"/>
      <c r="H82" s="48"/>
      <c r="I82" s="48"/>
      <c r="J82" s="48"/>
      <c r="K82" s="48"/>
      <c r="L82" s="48"/>
      <c r="M82" s="48"/>
      <c r="N82" s="48"/>
      <c r="O82" s="48"/>
      <c r="P82" s="51"/>
      <c r="Q82" s="47"/>
      <c r="R82" s="48"/>
      <c r="S82" s="50"/>
      <c r="T82" s="49"/>
      <c r="U82" s="80"/>
      <c r="V82" s="47"/>
      <c r="W82" s="48"/>
      <c r="X82" s="30"/>
      <c r="Y82" s="50" t="s">
        <v>893</v>
      </c>
      <c r="Z82" s="313">
        <f>$Z$10</f>
        <v>2</v>
      </c>
      <c r="AA82" s="299"/>
      <c r="AB82" s="65"/>
      <c r="AC82" s="52" t="s">
        <v>1279</v>
      </c>
      <c r="AD82" s="52"/>
      <c r="AE82" s="52"/>
      <c r="AF82" s="52"/>
      <c r="AG82" s="52"/>
      <c r="AH82" s="300">
        <f>$AH$7</f>
        <v>0.25</v>
      </c>
      <c r="AI82" s="298"/>
      <c r="AJ82" s="55" t="s">
        <v>756</v>
      </c>
      <c r="AK82" s="63"/>
      <c r="AL82" s="110"/>
      <c r="AM82" s="313">
        <f>$AM$10</f>
        <v>0.1</v>
      </c>
      <c r="AN82" s="313"/>
      <c r="AO82" s="111" t="s">
        <v>756</v>
      </c>
      <c r="AP82" s="112"/>
      <c r="AQ82" s="58">
        <f>ROUND(ROUND(ROUND((K79+K80*M80)*Z82,0)*(1+AH82),0)*(1+AM82),0)</f>
        <v>1835</v>
      </c>
      <c r="AR82" s="59"/>
    </row>
    <row r="83" spans="1:44" ht="16.5" customHeight="1">
      <c r="A83" s="39">
        <v>11</v>
      </c>
      <c r="B83" s="108" t="s">
        <v>594</v>
      </c>
      <c r="C83" s="41" t="s">
        <v>595</v>
      </c>
      <c r="D83" s="322"/>
      <c r="E83" s="322"/>
      <c r="F83" s="48"/>
      <c r="G83" s="48"/>
      <c r="H83" s="48"/>
      <c r="I83" s="48"/>
      <c r="J83" s="48"/>
      <c r="K83" s="36"/>
      <c r="L83" s="48"/>
      <c r="M83" s="48"/>
      <c r="N83" s="48"/>
      <c r="O83" s="48"/>
      <c r="P83" s="51"/>
      <c r="Q83" s="60"/>
      <c r="R83" s="36"/>
      <c r="S83" s="61"/>
      <c r="T83" s="66"/>
      <c r="U83" s="67"/>
      <c r="V83" s="60"/>
      <c r="W83" s="36"/>
      <c r="X83" s="36"/>
      <c r="Y83" s="36"/>
      <c r="Z83" s="61"/>
      <c r="AA83" s="66"/>
      <c r="AB83" s="67"/>
      <c r="AC83" s="52" t="s">
        <v>1282</v>
      </c>
      <c r="AD83" s="52"/>
      <c r="AE83" s="52"/>
      <c r="AF83" s="52"/>
      <c r="AG83" s="52"/>
      <c r="AH83" s="300">
        <f>$AH$8</f>
        <v>0.5</v>
      </c>
      <c r="AI83" s="298"/>
      <c r="AJ83" s="55" t="s">
        <v>938</v>
      </c>
      <c r="AK83" s="63"/>
      <c r="AL83" s="110"/>
      <c r="AM83" s="111"/>
      <c r="AN83" s="111"/>
      <c r="AO83" s="111"/>
      <c r="AP83" s="112"/>
      <c r="AQ83" s="58">
        <f>ROUND(ROUND(ROUND((K79+K80*M80)*Z82,0)*(1+AH83),0)*(1+AM82),0)</f>
        <v>2201</v>
      </c>
      <c r="AR83" s="59"/>
    </row>
    <row r="84" spans="1:44" ht="16.5" customHeight="1">
      <c r="A84" s="39">
        <v>11</v>
      </c>
      <c r="B84" s="108" t="s">
        <v>596</v>
      </c>
      <c r="C84" s="41" t="s">
        <v>597</v>
      </c>
      <c r="D84" s="18"/>
      <c r="E84" s="47"/>
      <c r="F84" s="326" t="s">
        <v>1379</v>
      </c>
      <c r="G84" s="336"/>
      <c r="H84" s="336"/>
      <c r="I84" s="336"/>
      <c r="J84" s="42" t="s">
        <v>1356</v>
      </c>
      <c r="K84" s="48"/>
      <c r="L84" s="26"/>
      <c r="M84" s="26"/>
      <c r="N84" s="26"/>
      <c r="O84" s="26"/>
      <c r="P84" s="44"/>
      <c r="Q84" s="47"/>
      <c r="R84" s="48"/>
      <c r="S84" s="50"/>
      <c r="T84" s="49"/>
      <c r="U84" s="80"/>
      <c r="V84" s="42"/>
      <c r="W84" s="26"/>
      <c r="X84" s="26"/>
      <c r="Y84" s="26"/>
      <c r="Z84" s="43"/>
      <c r="AA84" s="78"/>
      <c r="AB84" s="79"/>
      <c r="AC84" s="18"/>
      <c r="AD84" s="18"/>
      <c r="AE84" s="18"/>
      <c r="AF84" s="18"/>
      <c r="AG84" s="18"/>
      <c r="AH84" s="8"/>
      <c r="AI84" s="8"/>
      <c r="AJ84" s="26"/>
      <c r="AK84" s="44"/>
      <c r="AL84" s="47"/>
      <c r="AM84" s="48"/>
      <c r="AN84" s="48"/>
      <c r="AO84" s="48"/>
      <c r="AP84" s="51"/>
      <c r="AQ84" s="58">
        <f>ROUND(ROUND(F88+F89*H89+K87*M87,0)*(1+AM82),0)</f>
        <v>825</v>
      </c>
      <c r="AR84" s="59"/>
    </row>
    <row r="85" spans="1:44" ht="16.5" customHeight="1">
      <c r="A85" s="39">
        <v>11</v>
      </c>
      <c r="B85" s="108" t="s">
        <v>598</v>
      </c>
      <c r="C85" s="41" t="s">
        <v>599</v>
      </c>
      <c r="D85" s="18"/>
      <c r="E85" s="47"/>
      <c r="F85" s="320"/>
      <c r="G85" s="337"/>
      <c r="H85" s="337"/>
      <c r="I85" s="321"/>
      <c r="J85" s="47" t="s">
        <v>1358</v>
      </c>
      <c r="K85" s="48"/>
      <c r="L85" s="48"/>
      <c r="M85" s="48"/>
      <c r="N85" s="48"/>
      <c r="O85" s="48"/>
      <c r="P85" s="51"/>
      <c r="Q85" s="47"/>
      <c r="R85" s="48"/>
      <c r="S85" s="50"/>
      <c r="T85" s="49"/>
      <c r="U85" s="80"/>
      <c r="V85" s="47"/>
      <c r="W85" s="48"/>
      <c r="X85" s="48"/>
      <c r="Y85" s="48"/>
      <c r="Z85" s="50"/>
      <c r="AA85" s="49"/>
      <c r="AB85" s="80"/>
      <c r="AC85" s="52" t="s">
        <v>1279</v>
      </c>
      <c r="AD85" s="52"/>
      <c r="AE85" s="52"/>
      <c r="AF85" s="52"/>
      <c r="AG85" s="52"/>
      <c r="AH85" s="300">
        <f>$AH$7</f>
        <v>0.25</v>
      </c>
      <c r="AI85" s="298"/>
      <c r="AJ85" s="55" t="s">
        <v>1280</v>
      </c>
      <c r="AK85" s="63"/>
      <c r="AL85" s="110"/>
      <c r="AM85" s="111"/>
      <c r="AN85" s="111"/>
      <c r="AO85" s="111"/>
      <c r="AP85" s="112"/>
      <c r="AQ85" s="58">
        <f>ROUND(ROUND((F88+F89*H89+K87*M87)*(1+AH85),0)*(1+AM82),0)</f>
        <v>1032</v>
      </c>
      <c r="AR85" s="59"/>
    </row>
    <row r="86" spans="1:44" ht="16.5" customHeight="1">
      <c r="A86" s="39">
        <v>11</v>
      </c>
      <c r="B86" s="108" t="s">
        <v>600</v>
      </c>
      <c r="C86" s="41" t="s">
        <v>601</v>
      </c>
      <c r="D86" s="18"/>
      <c r="E86" s="47"/>
      <c r="F86" s="320"/>
      <c r="G86" s="337"/>
      <c r="H86" s="337"/>
      <c r="I86" s="321"/>
      <c r="J86" s="83"/>
      <c r="K86" s="48"/>
      <c r="L86" s="48"/>
      <c r="M86" s="48"/>
      <c r="N86" s="48"/>
      <c r="O86" s="48"/>
      <c r="P86" s="51"/>
      <c r="Q86" s="47"/>
      <c r="R86" s="48"/>
      <c r="S86" s="50"/>
      <c r="T86" s="49"/>
      <c r="U86" s="80"/>
      <c r="V86" s="60"/>
      <c r="W86" s="36"/>
      <c r="X86" s="36"/>
      <c r="Y86" s="36"/>
      <c r="Z86" s="61"/>
      <c r="AA86" s="66"/>
      <c r="AB86" s="67"/>
      <c r="AC86" s="52" t="s">
        <v>1282</v>
      </c>
      <c r="AD86" s="52"/>
      <c r="AE86" s="52"/>
      <c r="AF86" s="52"/>
      <c r="AG86" s="52"/>
      <c r="AH86" s="300">
        <f>$AH$8</f>
        <v>0.5</v>
      </c>
      <c r="AI86" s="298"/>
      <c r="AJ86" s="55" t="s">
        <v>938</v>
      </c>
      <c r="AK86" s="63"/>
      <c r="AL86" s="110"/>
      <c r="AM86" s="111"/>
      <c r="AN86" s="111"/>
      <c r="AO86" s="111"/>
      <c r="AP86" s="112"/>
      <c r="AQ86" s="58">
        <f>ROUND(ROUND((F88+F89*H89+K87*M87)*(1+AH86),0)*(1+AM82),0)</f>
        <v>1238</v>
      </c>
      <c r="AR86" s="59"/>
    </row>
    <row r="87" spans="1:44" ht="16.5" customHeight="1">
      <c r="A87" s="39">
        <v>11</v>
      </c>
      <c r="B87" s="108" t="s">
        <v>602</v>
      </c>
      <c r="C87" s="41" t="s">
        <v>603</v>
      </c>
      <c r="D87" s="18"/>
      <c r="E87" s="47"/>
      <c r="F87" s="320"/>
      <c r="G87" s="337"/>
      <c r="H87" s="337"/>
      <c r="I87" s="321"/>
      <c r="J87" s="85" t="s">
        <v>896</v>
      </c>
      <c r="K87" s="16">
        <v>1</v>
      </c>
      <c r="L87" s="16" t="s">
        <v>893</v>
      </c>
      <c r="M87" s="299">
        <f>$M$15</f>
        <v>83</v>
      </c>
      <c r="N87" s="299"/>
      <c r="O87" s="48" t="s">
        <v>1278</v>
      </c>
      <c r="P87" s="51"/>
      <c r="Q87" s="47"/>
      <c r="R87" s="48"/>
      <c r="S87" s="50"/>
      <c r="T87" s="49"/>
      <c r="U87" s="80"/>
      <c r="V87" s="47" t="s">
        <v>1284</v>
      </c>
      <c r="W87" s="48"/>
      <c r="X87" s="48"/>
      <c r="Y87" s="48"/>
      <c r="Z87" s="50"/>
      <c r="AA87" s="49"/>
      <c r="AB87" s="80"/>
      <c r="AC87" s="18"/>
      <c r="AD87" s="18"/>
      <c r="AE87" s="18"/>
      <c r="AF87" s="18"/>
      <c r="AG87" s="18"/>
      <c r="AH87" s="8"/>
      <c r="AI87" s="8"/>
      <c r="AJ87" s="26"/>
      <c r="AK87" s="44"/>
      <c r="AL87" s="47"/>
      <c r="AM87" s="48"/>
      <c r="AN87" s="48"/>
      <c r="AO87" s="48"/>
      <c r="AP87" s="51"/>
      <c r="AQ87" s="58">
        <f>ROUND(ROUND((F88+F89*H89+K87*M87)*Z88,0)*(1+AM82),0)</f>
        <v>1650</v>
      </c>
      <c r="AR87" s="59"/>
    </row>
    <row r="88" spans="1:44" ht="16.5" customHeight="1">
      <c r="A88" s="39">
        <v>11</v>
      </c>
      <c r="B88" s="108" t="s">
        <v>604</v>
      </c>
      <c r="C88" s="41" t="s">
        <v>605</v>
      </c>
      <c r="D88" s="18"/>
      <c r="E88" s="47"/>
      <c r="F88" s="309">
        <f>K79</f>
        <v>584</v>
      </c>
      <c r="G88" s="335"/>
      <c r="H88" s="16" t="s">
        <v>896</v>
      </c>
      <c r="I88" s="16"/>
      <c r="J88" s="89"/>
      <c r="K88" s="30"/>
      <c r="L88" s="30"/>
      <c r="M88" s="30"/>
      <c r="N88" s="30"/>
      <c r="O88" s="30"/>
      <c r="P88" s="65"/>
      <c r="Q88" s="47"/>
      <c r="R88" s="48"/>
      <c r="S88" s="50"/>
      <c r="T88" s="49"/>
      <c r="U88" s="80"/>
      <c r="V88" s="47"/>
      <c r="W88" s="48"/>
      <c r="X88" s="30"/>
      <c r="Y88" s="50" t="s">
        <v>893</v>
      </c>
      <c r="Z88" s="313">
        <f>$Z$10</f>
        <v>2</v>
      </c>
      <c r="AA88" s="299"/>
      <c r="AB88" s="65"/>
      <c r="AC88" s="52" t="s">
        <v>1279</v>
      </c>
      <c r="AD88" s="52"/>
      <c r="AE88" s="52"/>
      <c r="AF88" s="52"/>
      <c r="AG88" s="52"/>
      <c r="AH88" s="300">
        <f>$AH$7</f>
        <v>0.25</v>
      </c>
      <c r="AI88" s="298"/>
      <c r="AJ88" s="55" t="s">
        <v>756</v>
      </c>
      <c r="AK88" s="63"/>
      <c r="AL88" s="110"/>
      <c r="AM88" s="111"/>
      <c r="AN88" s="111"/>
      <c r="AO88" s="111"/>
      <c r="AP88" s="112"/>
      <c r="AQ88" s="58">
        <f>ROUND(ROUND(ROUND((F88+F89*H89+K87*M87)*Z88,0)*(1+AH88),0)*(1+AM82),0)</f>
        <v>2063</v>
      </c>
      <c r="AR88" s="59"/>
    </row>
    <row r="89" spans="1:44" ht="16.5" customHeight="1">
      <c r="A89" s="39">
        <v>11</v>
      </c>
      <c r="B89" s="108" t="s">
        <v>606</v>
      </c>
      <c r="C89" s="41" t="s">
        <v>607</v>
      </c>
      <c r="D89" s="18"/>
      <c r="E89" s="47"/>
      <c r="F89" s="90">
        <f>K80</f>
        <v>1</v>
      </c>
      <c r="G89" s="49" t="s">
        <v>893</v>
      </c>
      <c r="H89" s="332">
        <f>M80</f>
        <v>83</v>
      </c>
      <c r="I89" s="310"/>
      <c r="J89" s="47"/>
      <c r="K89" s="36"/>
      <c r="L89" s="48"/>
      <c r="M89" s="48"/>
      <c r="N89" s="48"/>
      <c r="O89" s="48"/>
      <c r="P89" s="51"/>
      <c r="Q89" s="60"/>
      <c r="R89" s="36"/>
      <c r="S89" s="61"/>
      <c r="T89" s="66"/>
      <c r="U89" s="67"/>
      <c r="V89" s="60"/>
      <c r="W89" s="36"/>
      <c r="X89" s="36"/>
      <c r="Y89" s="36"/>
      <c r="Z89" s="61"/>
      <c r="AA89" s="66"/>
      <c r="AB89" s="67"/>
      <c r="AC89" s="52" t="s">
        <v>1282</v>
      </c>
      <c r="AD89" s="52"/>
      <c r="AE89" s="52"/>
      <c r="AF89" s="52"/>
      <c r="AG89" s="52"/>
      <c r="AH89" s="300">
        <f>$AH$8</f>
        <v>0.5</v>
      </c>
      <c r="AI89" s="298"/>
      <c r="AJ89" s="55" t="s">
        <v>938</v>
      </c>
      <c r="AK89" s="63"/>
      <c r="AL89" s="110"/>
      <c r="AM89" s="111"/>
      <c r="AN89" s="111"/>
      <c r="AO89" s="111"/>
      <c r="AP89" s="112"/>
      <c r="AQ89" s="58">
        <f>ROUND(ROUND(ROUND((F88+F89*H89+K87*M87)*Z88,0)*(1+AH89),0)*(1+AM82),0)</f>
        <v>2475</v>
      </c>
      <c r="AR89" s="59"/>
    </row>
    <row r="90" spans="1:44" ht="16.5" customHeight="1">
      <c r="A90" s="39">
        <v>11</v>
      </c>
      <c r="B90" s="108" t="s">
        <v>608</v>
      </c>
      <c r="C90" s="41" t="s">
        <v>609</v>
      </c>
      <c r="D90" s="18"/>
      <c r="E90" s="47"/>
      <c r="F90" s="47"/>
      <c r="G90" s="48"/>
      <c r="H90" s="48"/>
      <c r="I90" s="50" t="s">
        <v>1278</v>
      </c>
      <c r="J90" s="42" t="s">
        <v>1364</v>
      </c>
      <c r="K90" s="48"/>
      <c r="L90" s="26"/>
      <c r="M90" s="26"/>
      <c r="N90" s="26"/>
      <c r="O90" s="26"/>
      <c r="P90" s="44"/>
      <c r="Q90" s="47"/>
      <c r="R90" s="48"/>
      <c r="S90" s="50"/>
      <c r="T90" s="49"/>
      <c r="U90" s="80"/>
      <c r="V90" s="42"/>
      <c r="W90" s="26"/>
      <c r="X90" s="26"/>
      <c r="Y90" s="26"/>
      <c r="Z90" s="43"/>
      <c r="AA90" s="78"/>
      <c r="AB90" s="79"/>
      <c r="AC90" s="18"/>
      <c r="AD90" s="18"/>
      <c r="AE90" s="18"/>
      <c r="AF90" s="18"/>
      <c r="AG90" s="18"/>
      <c r="AH90" s="8"/>
      <c r="AI90" s="8"/>
      <c r="AJ90" s="26"/>
      <c r="AK90" s="44"/>
      <c r="AL90" s="47"/>
      <c r="AM90" s="48"/>
      <c r="AN90" s="48"/>
      <c r="AO90" s="48"/>
      <c r="AP90" s="51"/>
      <c r="AQ90" s="58">
        <f>ROUND(ROUND(F88+F89*H89+K93*M93,0)*(1+AM82),0)</f>
        <v>916</v>
      </c>
      <c r="AR90" s="59"/>
    </row>
    <row r="91" spans="1:44" ht="16.5" customHeight="1">
      <c r="A91" s="39">
        <v>11</v>
      </c>
      <c r="B91" s="108" t="s">
        <v>610</v>
      </c>
      <c r="C91" s="41" t="s">
        <v>611</v>
      </c>
      <c r="D91" s="18"/>
      <c r="E91" s="47"/>
      <c r="F91" s="47"/>
      <c r="G91" s="48"/>
      <c r="H91" s="48"/>
      <c r="I91" s="48"/>
      <c r="J91" s="47" t="s">
        <v>1387</v>
      </c>
      <c r="K91" s="48"/>
      <c r="L91" s="48"/>
      <c r="M91" s="48"/>
      <c r="N91" s="48"/>
      <c r="O91" s="48"/>
      <c r="P91" s="51"/>
      <c r="Q91" s="47"/>
      <c r="R91" s="48"/>
      <c r="S91" s="50"/>
      <c r="T91" s="49"/>
      <c r="U91" s="80"/>
      <c r="V91" s="47"/>
      <c r="W91" s="48"/>
      <c r="X91" s="48"/>
      <c r="Y91" s="48"/>
      <c r="Z91" s="50"/>
      <c r="AA91" s="49"/>
      <c r="AB91" s="80"/>
      <c r="AC91" s="52" t="s">
        <v>1279</v>
      </c>
      <c r="AD91" s="52"/>
      <c r="AE91" s="52"/>
      <c r="AF91" s="52"/>
      <c r="AG91" s="52"/>
      <c r="AH91" s="300">
        <f>$AH$7</f>
        <v>0.25</v>
      </c>
      <c r="AI91" s="298"/>
      <c r="AJ91" s="55" t="s">
        <v>1280</v>
      </c>
      <c r="AK91" s="63"/>
      <c r="AL91" s="110"/>
      <c r="AM91" s="111"/>
      <c r="AN91" s="111"/>
      <c r="AO91" s="111"/>
      <c r="AP91" s="112"/>
      <c r="AQ91" s="58">
        <f>ROUND(ROUND((F88+F89*H89+K93*M93)*(1+AH91),0)*(1+AM82),0)</f>
        <v>1145</v>
      </c>
      <c r="AR91" s="59"/>
    </row>
    <row r="92" spans="1:44" ht="16.5" customHeight="1">
      <c r="A92" s="39">
        <v>11</v>
      </c>
      <c r="B92" s="108" t="s">
        <v>612</v>
      </c>
      <c r="C92" s="41" t="s">
        <v>613</v>
      </c>
      <c r="D92" s="18"/>
      <c r="E92" s="47"/>
      <c r="F92" s="47"/>
      <c r="G92" s="48"/>
      <c r="H92" s="48"/>
      <c r="I92" s="48"/>
      <c r="J92" s="47"/>
      <c r="K92" s="48"/>
      <c r="L92" s="48"/>
      <c r="M92" s="48"/>
      <c r="N92" s="48"/>
      <c r="O92" s="48"/>
      <c r="P92" s="51"/>
      <c r="Q92" s="47"/>
      <c r="R92" s="48"/>
      <c r="S92" s="50"/>
      <c r="T92" s="49"/>
      <c r="U92" s="80"/>
      <c r="V92" s="60"/>
      <c r="W92" s="36"/>
      <c r="X92" s="36"/>
      <c r="Y92" s="36"/>
      <c r="Z92" s="61"/>
      <c r="AA92" s="66"/>
      <c r="AB92" s="67"/>
      <c r="AC92" s="52" t="s">
        <v>1282</v>
      </c>
      <c r="AD92" s="52"/>
      <c r="AE92" s="52"/>
      <c r="AF92" s="52"/>
      <c r="AG92" s="52"/>
      <c r="AH92" s="300">
        <f>$AH$8</f>
        <v>0.5</v>
      </c>
      <c r="AI92" s="298"/>
      <c r="AJ92" s="55" t="s">
        <v>938</v>
      </c>
      <c r="AK92" s="63"/>
      <c r="AL92" s="110"/>
      <c r="AM92" s="111"/>
      <c r="AN92" s="111"/>
      <c r="AO92" s="111"/>
      <c r="AP92" s="112"/>
      <c r="AQ92" s="58">
        <f>ROUND(ROUND((F88+F89*H89+K93*M93)*(1+AH92),0)*(1+AM82),0)</f>
        <v>1375</v>
      </c>
      <c r="AR92" s="59"/>
    </row>
    <row r="93" spans="1:44" ht="16.5" customHeight="1">
      <c r="A93" s="39">
        <v>11</v>
      </c>
      <c r="B93" s="108" t="s">
        <v>614</v>
      </c>
      <c r="C93" s="41" t="s">
        <v>615</v>
      </c>
      <c r="D93" s="18"/>
      <c r="E93" s="47"/>
      <c r="F93" s="47"/>
      <c r="G93" s="48"/>
      <c r="H93" s="48"/>
      <c r="I93" s="48"/>
      <c r="J93" s="85" t="s">
        <v>896</v>
      </c>
      <c r="K93" s="16">
        <v>2</v>
      </c>
      <c r="L93" s="16" t="s">
        <v>893</v>
      </c>
      <c r="M93" s="299">
        <f>$M$15</f>
        <v>83</v>
      </c>
      <c r="N93" s="299"/>
      <c r="O93" s="48" t="s">
        <v>1278</v>
      </c>
      <c r="P93" s="51"/>
      <c r="Q93" s="47"/>
      <c r="R93" s="48"/>
      <c r="S93" s="50"/>
      <c r="T93" s="49"/>
      <c r="U93" s="80"/>
      <c r="V93" s="47" t="s">
        <v>1284</v>
      </c>
      <c r="W93" s="48"/>
      <c r="X93" s="48"/>
      <c r="Y93" s="48"/>
      <c r="Z93" s="50"/>
      <c r="AA93" s="49"/>
      <c r="AB93" s="80"/>
      <c r="AC93" s="18"/>
      <c r="AD93" s="18"/>
      <c r="AE93" s="18"/>
      <c r="AF93" s="18"/>
      <c r="AG93" s="18"/>
      <c r="AH93" s="8"/>
      <c r="AI93" s="8"/>
      <c r="AJ93" s="26"/>
      <c r="AK93" s="44"/>
      <c r="AL93" s="47"/>
      <c r="AM93" s="48"/>
      <c r="AN93" s="48"/>
      <c r="AO93" s="48"/>
      <c r="AP93" s="51"/>
      <c r="AQ93" s="58">
        <f>ROUND(ROUND((F88+F89*H89+K93*M93)*Z94,0)*(1+AM82),0)</f>
        <v>1833</v>
      </c>
      <c r="AR93" s="59"/>
    </row>
    <row r="94" spans="1:44" ht="16.5" customHeight="1">
      <c r="A94" s="39">
        <v>11</v>
      </c>
      <c r="B94" s="108" t="s">
        <v>616</v>
      </c>
      <c r="C94" s="41" t="s">
        <v>617</v>
      </c>
      <c r="D94" s="18"/>
      <c r="E94" s="47"/>
      <c r="F94" s="47"/>
      <c r="G94" s="48"/>
      <c r="H94" s="48"/>
      <c r="I94" s="48"/>
      <c r="J94" s="47"/>
      <c r="K94" s="48"/>
      <c r="L94" s="48"/>
      <c r="M94" s="70"/>
      <c r="N94" s="70"/>
      <c r="O94" s="48"/>
      <c r="P94" s="51"/>
      <c r="Q94" s="47"/>
      <c r="R94" s="48"/>
      <c r="S94" s="50"/>
      <c r="T94" s="49"/>
      <c r="U94" s="80"/>
      <c r="V94" s="47"/>
      <c r="W94" s="48"/>
      <c r="X94" s="30"/>
      <c r="Y94" s="50" t="s">
        <v>893</v>
      </c>
      <c r="Z94" s="313">
        <f>$Z$10</f>
        <v>2</v>
      </c>
      <c r="AA94" s="299"/>
      <c r="AB94" s="65"/>
      <c r="AC94" s="52" t="s">
        <v>1279</v>
      </c>
      <c r="AD94" s="52"/>
      <c r="AE94" s="52"/>
      <c r="AF94" s="52"/>
      <c r="AG94" s="52"/>
      <c r="AH94" s="300">
        <f>$AH$7</f>
        <v>0.25</v>
      </c>
      <c r="AI94" s="298"/>
      <c r="AJ94" s="55" t="s">
        <v>756</v>
      </c>
      <c r="AK94" s="63"/>
      <c r="AL94" s="110"/>
      <c r="AM94" s="111"/>
      <c r="AN94" s="111"/>
      <c r="AO94" s="111"/>
      <c r="AP94" s="112"/>
      <c r="AQ94" s="58">
        <f>ROUND(ROUND(ROUND((F88+F89*H89+K93*M93)*Z94,0)*(1+AH94),0)*(1+AM82),0)</f>
        <v>2291</v>
      </c>
      <c r="AR94" s="59"/>
    </row>
    <row r="95" spans="1:44" ht="16.5" customHeight="1">
      <c r="A95" s="39">
        <v>11</v>
      </c>
      <c r="B95" s="108" t="s">
        <v>618</v>
      </c>
      <c r="C95" s="41" t="s">
        <v>619</v>
      </c>
      <c r="D95" s="18"/>
      <c r="E95" s="47"/>
      <c r="F95" s="47"/>
      <c r="G95" s="48"/>
      <c r="H95" s="48"/>
      <c r="I95" s="48"/>
      <c r="J95" s="47"/>
      <c r="K95" s="36"/>
      <c r="L95" s="48"/>
      <c r="M95" s="48"/>
      <c r="N95" s="48"/>
      <c r="O95" s="48"/>
      <c r="P95" s="51"/>
      <c r="Q95" s="60"/>
      <c r="R95" s="36"/>
      <c r="S95" s="61"/>
      <c r="T95" s="66"/>
      <c r="U95" s="67"/>
      <c r="V95" s="60"/>
      <c r="W95" s="36"/>
      <c r="X95" s="36"/>
      <c r="Y95" s="36"/>
      <c r="Z95" s="61"/>
      <c r="AA95" s="66"/>
      <c r="AB95" s="67"/>
      <c r="AC95" s="52" t="s">
        <v>1282</v>
      </c>
      <c r="AD95" s="52"/>
      <c r="AE95" s="52"/>
      <c r="AF95" s="52"/>
      <c r="AG95" s="52"/>
      <c r="AH95" s="300">
        <f>$AH$8</f>
        <v>0.5</v>
      </c>
      <c r="AI95" s="298"/>
      <c r="AJ95" s="55" t="s">
        <v>938</v>
      </c>
      <c r="AK95" s="63"/>
      <c r="AL95" s="110"/>
      <c r="AM95" s="111"/>
      <c r="AN95" s="111"/>
      <c r="AO95" s="111"/>
      <c r="AP95" s="112"/>
      <c r="AQ95" s="58">
        <f>ROUND(ROUND(ROUND((F88+F89*H89+K93*M93)*Z94,0)*(1+AH95),0)*(1+AM82),0)</f>
        <v>2749</v>
      </c>
      <c r="AR95" s="59"/>
    </row>
    <row r="96" spans="1:44" ht="16.5" customHeight="1">
      <c r="A96" s="39">
        <v>11</v>
      </c>
      <c r="B96" s="108" t="s">
        <v>620</v>
      </c>
      <c r="C96" s="41" t="s">
        <v>621</v>
      </c>
      <c r="D96" s="18"/>
      <c r="E96" s="47"/>
      <c r="F96" s="47"/>
      <c r="G96" s="48"/>
      <c r="H96" s="48"/>
      <c r="I96" s="51"/>
      <c r="J96" s="42" t="s">
        <v>1393</v>
      </c>
      <c r="K96" s="48"/>
      <c r="L96" s="26"/>
      <c r="M96" s="26"/>
      <c r="N96" s="26"/>
      <c r="O96" s="26"/>
      <c r="P96" s="44"/>
      <c r="Q96" s="47"/>
      <c r="R96" s="48"/>
      <c r="S96" s="50"/>
      <c r="T96" s="49"/>
      <c r="U96" s="80"/>
      <c r="V96" s="42"/>
      <c r="W96" s="26"/>
      <c r="X96" s="26"/>
      <c r="Y96" s="26"/>
      <c r="Z96" s="43"/>
      <c r="AA96" s="78"/>
      <c r="AB96" s="79"/>
      <c r="AC96" s="18"/>
      <c r="AD96" s="18"/>
      <c r="AE96" s="18"/>
      <c r="AF96" s="18"/>
      <c r="AG96" s="18"/>
      <c r="AH96" s="8"/>
      <c r="AI96" s="8"/>
      <c r="AJ96" s="26"/>
      <c r="AK96" s="44"/>
      <c r="AL96" s="47"/>
      <c r="AM96" s="48"/>
      <c r="AN96" s="48"/>
      <c r="AO96" s="48"/>
      <c r="AP96" s="51"/>
      <c r="AQ96" s="58">
        <f>ROUND(ROUND(F88+F89*H89+K99*M99,0)*(1+AM82),0)</f>
        <v>1008</v>
      </c>
      <c r="AR96" s="59"/>
    </row>
    <row r="97" spans="1:44" ht="16.5" customHeight="1">
      <c r="A97" s="39">
        <v>11</v>
      </c>
      <c r="B97" s="108" t="s">
        <v>622</v>
      </c>
      <c r="C97" s="41" t="s">
        <v>623</v>
      </c>
      <c r="D97" s="18"/>
      <c r="E97" s="47"/>
      <c r="F97" s="47"/>
      <c r="G97" s="48"/>
      <c r="H97" s="48"/>
      <c r="I97" s="48"/>
      <c r="J97" s="47"/>
      <c r="K97" s="48"/>
      <c r="L97" s="48"/>
      <c r="M97" s="48"/>
      <c r="N97" s="48"/>
      <c r="O97" s="48"/>
      <c r="P97" s="51"/>
      <c r="Q97" s="47"/>
      <c r="R97" s="48"/>
      <c r="S97" s="50"/>
      <c r="T97" s="49"/>
      <c r="U97" s="80"/>
      <c r="V97" s="47"/>
      <c r="W97" s="48"/>
      <c r="X97" s="48"/>
      <c r="Y97" s="48"/>
      <c r="Z97" s="50"/>
      <c r="AA97" s="49"/>
      <c r="AB97" s="80"/>
      <c r="AC97" s="52" t="s">
        <v>1279</v>
      </c>
      <c r="AD97" s="52"/>
      <c r="AE97" s="52"/>
      <c r="AF97" s="52"/>
      <c r="AG97" s="52"/>
      <c r="AH97" s="300">
        <f>$AH$7</f>
        <v>0.25</v>
      </c>
      <c r="AI97" s="298"/>
      <c r="AJ97" s="55" t="s">
        <v>1280</v>
      </c>
      <c r="AK97" s="63"/>
      <c r="AL97" s="110"/>
      <c r="AM97" s="111"/>
      <c r="AN97" s="111"/>
      <c r="AO97" s="111"/>
      <c r="AP97" s="112"/>
      <c r="AQ97" s="58">
        <f>ROUND(ROUND((F88+F89*H89+K99*M99)*(1+AH97),0)*(1+AM82),0)</f>
        <v>1260</v>
      </c>
      <c r="AR97" s="59"/>
    </row>
    <row r="98" spans="1:44" ht="16.5" customHeight="1">
      <c r="A98" s="39">
        <v>11</v>
      </c>
      <c r="B98" s="108" t="s">
        <v>624</v>
      </c>
      <c r="C98" s="41" t="s">
        <v>625</v>
      </c>
      <c r="D98" s="18"/>
      <c r="E98" s="47"/>
      <c r="F98" s="47"/>
      <c r="G98" s="48"/>
      <c r="H98" s="48"/>
      <c r="I98" s="48"/>
      <c r="J98" s="47"/>
      <c r="K98" s="315"/>
      <c r="L98" s="315"/>
      <c r="M98" s="48"/>
      <c r="N98" s="48"/>
      <c r="O98" s="48"/>
      <c r="P98" s="51"/>
      <c r="Q98" s="47"/>
      <c r="R98" s="48"/>
      <c r="S98" s="50"/>
      <c r="T98" s="49"/>
      <c r="U98" s="80"/>
      <c r="V98" s="60"/>
      <c r="W98" s="36"/>
      <c r="X98" s="36"/>
      <c r="Y98" s="36"/>
      <c r="Z98" s="61"/>
      <c r="AA98" s="66"/>
      <c r="AB98" s="67"/>
      <c r="AC98" s="52" t="s">
        <v>1282</v>
      </c>
      <c r="AD98" s="52"/>
      <c r="AE98" s="52"/>
      <c r="AF98" s="52"/>
      <c r="AG98" s="52"/>
      <c r="AH98" s="300">
        <f>$AH$8</f>
        <v>0.5</v>
      </c>
      <c r="AI98" s="298"/>
      <c r="AJ98" s="55" t="s">
        <v>938</v>
      </c>
      <c r="AK98" s="63"/>
      <c r="AL98" s="110"/>
      <c r="AM98" s="111"/>
      <c r="AN98" s="111"/>
      <c r="AO98" s="111"/>
      <c r="AP98" s="112"/>
      <c r="AQ98" s="58">
        <f>ROUND(ROUND((F88+F89*H89+K99*M99)*(1+AH98),0)*(1+AM82),0)</f>
        <v>1511</v>
      </c>
      <c r="AR98" s="59"/>
    </row>
    <row r="99" spans="1:44" ht="16.5" customHeight="1">
      <c r="A99" s="39">
        <v>11</v>
      </c>
      <c r="B99" s="108" t="s">
        <v>626</v>
      </c>
      <c r="C99" s="41" t="s">
        <v>627</v>
      </c>
      <c r="D99" s="18"/>
      <c r="E99" s="47"/>
      <c r="F99" s="47"/>
      <c r="G99" s="48"/>
      <c r="H99" s="48"/>
      <c r="I99" s="48"/>
      <c r="J99" s="85" t="s">
        <v>896</v>
      </c>
      <c r="K99" s="16">
        <v>3</v>
      </c>
      <c r="L99" s="16" t="s">
        <v>893</v>
      </c>
      <c r="M99" s="299">
        <f>$M$15</f>
        <v>83</v>
      </c>
      <c r="N99" s="299"/>
      <c r="O99" s="48" t="s">
        <v>1278</v>
      </c>
      <c r="P99" s="51"/>
      <c r="Q99" s="47"/>
      <c r="R99" s="48"/>
      <c r="S99" s="50"/>
      <c r="T99" s="49"/>
      <c r="U99" s="80"/>
      <c r="V99" s="47" t="s">
        <v>1284</v>
      </c>
      <c r="W99" s="48"/>
      <c r="X99" s="48"/>
      <c r="Y99" s="48"/>
      <c r="Z99" s="50"/>
      <c r="AA99" s="49"/>
      <c r="AB99" s="80"/>
      <c r="AC99" s="18"/>
      <c r="AD99" s="18"/>
      <c r="AE99" s="18"/>
      <c r="AF99" s="18"/>
      <c r="AG99" s="18"/>
      <c r="AH99" s="8"/>
      <c r="AI99" s="8"/>
      <c r="AJ99" s="26"/>
      <c r="AK99" s="44"/>
      <c r="AL99" s="47"/>
      <c r="AM99" s="48"/>
      <c r="AN99" s="48"/>
      <c r="AO99" s="48"/>
      <c r="AP99" s="51"/>
      <c r="AQ99" s="58">
        <f>ROUND(ROUND((F88+F89*H89+K99*M99)*Z100,0)*(1+AM82),0)</f>
        <v>2015</v>
      </c>
      <c r="AR99" s="59"/>
    </row>
    <row r="100" spans="1:44" ht="16.5" customHeight="1">
      <c r="A100" s="39">
        <v>11</v>
      </c>
      <c r="B100" s="108" t="s">
        <v>628</v>
      </c>
      <c r="C100" s="41" t="s">
        <v>629</v>
      </c>
      <c r="D100" s="18"/>
      <c r="E100" s="47"/>
      <c r="F100" s="47"/>
      <c r="G100" s="48"/>
      <c r="H100" s="48"/>
      <c r="I100" s="48"/>
      <c r="J100" s="47"/>
      <c r="K100" s="48"/>
      <c r="L100" s="48"/>
      <c r="M100" s="70"/>
      <c r="N100" s="70"/>
      <c r="O100" s="48"/>
      <c r="P100" s="51"/>
      <c r="Q100" s="47"/>
      <c r="R100" s="48"/>
      <c r="S100" s="50"/>
      <c r="T100" s="49"/>
      <c r="U100" s="80"/>
      <c r="V100" s="47"/>
      <c r="W100" s="48"/>
      <c r="X100" s="48"/>
      <c r="Y100" s="50" t="s">
        <v>893</v>
      </c>
      <c r="Z100" s="313">
        <f>$Z$10</f>
        <v>2</v>
      </c>
      <c r="AA100" s="299"/>
      <c r="AB100" s="65"/>
      <c r="AC100" s="52" t="s">
        <v>1279</v>
      </c>
      <c r="AD100" s="52"/>
      <c r="AE100" s="52"/>
      <c r="AF100" s="52"/>
      <c r="AG100" s="52"/>
      <c r="AH100" s="300">
        <f>$AH$7</f>
        <v>0.25</v>
      </c>
      <c r="AI100" s="298"/>
      <c r="AJ100" s="55" t="s">
        <v>756</v>
      </c>
      <c r="AK100" s="63"/>
      <c r="AL100" s="110"/>
      <c r="AM100" s="111"/>
      <c r="AN100" s="111"/>
      <c r="AO100" s="111"/>
      <c r="AP100" s="112"/>
      <c r="AQ100" s="58">
        <f>ROUND(ROUND(ROUND((F88+F89*H89+K99*M99)*Z100,0)*(1+AH100),0)*(1+AM82),0)</f>
        <v>2519</v>
      </c>
      <c r="AR100" s="59"/>
    </row>
    <row r="101" spans="1:44" ht="16.5" customHeight="1">
      <c r="A101" s="39">
        <v>11</v>
      </c>
      <c r="B101" s="108" t="s">
        <v>630</v>
      </c>
      <c r="C101" s="41" t="s">
        <v>631</v>
      </c>
      <c r="D101" s="36"/>
      <c r="E101" s="60"/>
      <c r="F101" s="60"/>
      <c r="G101" s="36"/>
      <c r="H101" s="36"/>
      <c r="I101" s="36"/>
      <c r="J101" s="60"/>
      <c r="K101" s="36"/>
      <c r="L101" s="36"/>
      <c r="M101" s="36"/>
      <c r="N101" s="36"/>
      <c r="O101" s="36"/>
      <c r="P101" s="62"/>
      <c r="Q101" s="60"/>
      <c r="R101" s="36"/>
      <c r="S101" s="61"/>
      <c r="T101" s="66"/>
      <c r="U101" s="67"/>
      <c r="V101" s="60"/>
      <c r="W101" s="36"/>
      <c r="X101" s="36"/>
      <c r="Y101" s="36"/>
      <c r="Z101" s="61"/>
      <c r="AA101" s="66"/>
      <c r="AB101" s="67"/>
      <c r="AC101" s="52" t="s">
        <v>1282</v>
      </c>
      <c r="AD101" s="52"/>
      <c r="AE101" s="52"/>
      <c r="AF101" s="52"/>
      <c r="AG101" s="52"/>
      <c r="AH101" s="300">
        <f>$AH$8</f>
        <v>0.5</v>
      </c>
      <c r="AI101" s="298"/>
      <c r="AJ101" s="55" t="s">
        <v>938</v>
      </c>
      <c r="AK101" s="63"/>
      <c r="AL101" s="116"/>
      <c r="AM101" s="117"/>
      <c r="AN101" s="117"/>
      <c r="AO101" s="117"/>
      <c r="AP101" s="118"/>
      <c r="AQ101" s="58">
        <f>ROUND(ROUND(ROUND((F88+F89*H89+K99*M99)*Z100,0)*(1+AH101),0)*(1+AM82),0)</f>
        <v>3023</v>
      </c>
      <c r="AR101" s="120"/>
    </row>
    <row r="102" spans="1:44" ht="16.5" customHeight="1">
      <c r="A102" s="39">
        <v>11</v>
      </c>
      <c r="B102" s="108" t="s">
        <v>632</v>
      </c>
      <c r="C102" s="41" t="s">
        <v>633</v>
      </c>
      <c r="D102" s="334" t="s">
        <v>1274</v>
      </c>
      <c r="E102" s="325" t="s">
        <v>1338</v>
      </c>
      <c r="F102" s="42" t="s">
        <v>945</v>
      </c>
      <c r="G102" s="26"/>
      <c r="H102" s="26"/>
      <c r="I102" s="26"/>
      <c r="J102" s="26"/>
      <c r="K102" s="26"/>
      <c r="L102" s="26"/>
      <c r="M102" s="48"/>
      <c r="N102" s="48"/>
      <c r="O102" s="48"/>
      <c r="P102" s="51"/>
      <c r="Q102" s="47"/>
      <c r="R102" s="48"/>
      <c r="S102" s="50"/>
      <c r="T102" s="49"/>
      <c r="U102" s="80"/>
      <c r="V102" s="47"/>
      <c r="W102" s="48"/>
      <c r="X102" s="48"/>
      <c r="Y102" s="48"/>
      <c r="Z102" s="50"/>
      <c r="AA102" s="49"/>
      <c r="AB102" s="80"/>
      <c r="AC102" s="18"/>
      <c r="AD102" s="18"/>
      <c r="AE102" s="18"/>
      <c r="AF102" s="18"/>
      <c r="AG102" s="18"/>
      <c r="AH102" s="8"/>
      <c r="AI102" s="8"/>
      <c r="AJ102" s="48"/>
      <c r="AK102" s="51"/>
      <c r="AL102" s="346" t="s">
        <v>441</v>
      </c>
      <c r="AM102" s="336"/>
      <c r="AN102" s="336"/>
      <c r="AO102" s="336"/>
      <c r="AP102" s="347"/>
      <c r="AQ102" s="58">
        <f>ROUND(ROUND(K103+K104*M104,0)*(1+AM106),0)</f>
        <v>825</v>
      </c>
      <c r="AR102" s="82" t="s">
        <v>1340</v>
      </c>
    </row>
    <row r="103" spans="1:44" ht="16.5" customHeight="1">
      <c r="A103" s="39">
        <v>11</v>
      </c>
      <c r="B103" s="108" t="s">
        <v>634</v>
      </c>
      <c r="C103" s="41" t="s">
        <v>635</v>
      </c>
      <c r="D103" s="311"/>
      <c r="E103" s="312"/>
      <c r="F103" s="47" t="s">
        <v>1401</v>
      </c>
      <c r="G103" s="48"/>
      <c r="H103" s="48"/>
      <c r="I103" s="48"/>
      <c r="J103" s="48"/>
      <c r="K103" s="299">
        <f>K55</f>
        <v>584</v>
      </c>
      <c r="L103" s="299"/>
      <c r="M103" s="48" t="s">
        <v>894</v>
      </c>
      <c r="N103" s="48"/>
      <c r="O103" s="48"/>
      <c r="P103" s="51"/>
      <c r="Q103" s="47"/>
      <c r="R103" s="48"/>
      <c r="S103" s="50"/>
      <c r="T103" s="49"/>
      <c r="U103" s="80"/>
      <c r="V103" s="47"/>
      <c r="W103" s="48"/>
      <c r="X103" s="48"/>
      <c r="Y103" s="48"/>
      <c r="Z103" s="50"/>
      <c r="AA103" s="49"/>
      <c r="AB103" s="80"/>
      <c r="AC103" s="52" t="s">
        <v>1279</v>
      </c>
      <c r="AD103" s="52"/>
      <c r="AE103" s="52"/>
      <c r="AF103" s="52"/>
      <c r="AG103" s="52"/>
      <c r="AH103" s="300">
        <f>$AH$7</f>
        <v>0.25</v>
      </c>
      <c r="AI103" s="298"/>
      <c r="AJ103" s="55" t="s">
        <v>1280</v>
      </c>
      <c r="AK103" s="63"/>
      <c r="AL103" s="320"/>
      <c r="AM103" s="337"/>
      <c r="AN103" s="337"/>
      <c r="AO103" s="337"/>
      <c r="AP103" s="345"/>
      <c r="AQ103" s="58">
        <f>ROUND(ROUND((K103+K104*M104)*(1+AH103),0)*(1+AM106),0)</f>
        <v>1032</v>
      </c>
      <c r="AR103" s="59"/>
    </row>
    <row r="104" spans="1:44" ht="16.5" customHeight="1">
      <c r="A104" s="39">
        <v>11</v>
      </c>
      <c r="B104" s="108" t="s">
        <v>636</v>
      </c>
      <c r="C104" s="41" t="s">
        <v>637</v>
      </c>
      <c r="D104" s="311"/>
      <c r="E104" s="312"/>
      <c r="F104" s="47"/>
      <c r="G104" s="48"/>
      <c r="H104" s="48"/>
      <c r="I104" s="48"/>
      <c r="J104" s="48"/>
      <c r="K104" s="16">
        <v>2</v>
      </c>
      <c r="L104" s="49" t="s">
        <v>895</v>
      </c>
      <c r="M104" s="299">
        <f>$M$80</f>
        <v>83</v>
      </c>
      <c r="N104" s="299"/>
      <c r="O104" s="48" t="s">
        <v>1278</v>
      </c>
      <c r="P104" s="51"/>
      <c r="Q104" s="47"/>
      <c r="R104" s="48"/>
      <c r="S104" s="50"/>
      <c r="T104" s="49"/>
      <c r="U104" s="80"/>
      <c r="V104" s="60"/>
      <c r="W104" s="36"/>
      <c r="X104" s="36"/>
      <c r="Y104" s="36"/>
      <c r="Z104" s="61"/>
      <c r="AA104" s="66"/>
      <c r="AB104" s="67"/>
      <c r="AC104" s="52" t="s">
        <v>1282</v>
      </c>
      <c r="AD104" s="52"/>
      <c r="AE104" s="52"/>
      <c r="AF104" s="52"/>
      <c r="AG104" s="52"/>
      <c r="AH104" s="300">
        <f>$AH$8</f>
        <v>0.5</v>
      </c>
      <c r="AI104" s="298"/>
      <c r="AJ104" s="55" t="s">
        <v>938</v>
      </c>
      <c r="AK104" s="63"/>
      <c r="AL104" s="110"/>
      <c r="AM104" s="111"/>
      <c r="AN104" s="111"/>
      <c r="AO104" s="111"/>
      <c r="AP104" s="112"/>
      <c r="AQ104" s="58">
        <f>ROUND(ROUND((K103+K104*M104)*(1+AH104),0)*(1+AM106),0)</f>
        <v>1238</v>
      </c>
      <c r="AR104" s="59"/>
    </row>
    <row r="105" spans="1:44" ht="16.5" customHeight="1">
      <c r="A105" s="39">
        <v>11</v>
      </c>
      <c r="B105" s="108" t="s">
        <v>638</v>
      </c>
      <c r="C105" s="41" t="s">
        <v>639</v>
      </c>
      <c r="D105" s="311"/>
      <c r="E105" s="312"/>
      <c r="F105" s="47"/>
      <c r="G105" s="48"/>
      <c r="H105" s="48"/>
      <c r="I105" s="48"/>
      <c r="J105" s="48"/>
      <c r="K105" s="48"/>
      <c r="L105" s="48"/>
      <c r="M105" s="48"/>
      <c r="N105" s="48"/>
      <c r="O105" s="48"/>
      <c r="P105" s="51"/>
      <c r="Q105" s="47"/>
      <c r="R105" s="48"/>
      <c r="S105" s="50"/>
      <c r="T105" s="49"/>
      <c r="U105" s="80"/>
      <c r="V105" s="47" t="s">
        <v>1284</v>
      </c>
      <c r="W105" s="48"/>
      <c r="X105" s="48"/>
      <c r="Y105" s="48"/>
      <c r="Z105" s="50"/>
      <c r="AA105" s="49"/>
      <c r="AB105" s="80"/>
      <c r="AC105" s="18"/>
      <c r="AD105" s="18"/>
      <c r="AE105" s="18"/>
      <c r="AF105" s="18"/>
      <c r="AG105" s="18"/>
      <c r="AH105" s="8"/>
      <c r="AI105" s="8"/>
      <c r="AJ105" s="26"/>
      <c r="AK105" s="44"/>
      <c r="AL105" s="47"/>
      <c r="AM105" s="48"/>
      <c r="AN105" s="48"/>
      <c r="AO105" s="48"/>
      <c r="AP105" s="51"/>
      <c r="AQ105" s="58">
        <f>ROUND(ROUND((K103+K104*M104)*Z106,0)*(1+AM106),0)</f>
        <v>1650</v>
      </c>
      <c r="AR105" s="59"/>
    </row>
    <row r="106" spans="1:44" ht="16.5" customHeight="1">
      <c r="A106" s="39">
        <v>11</v>
      </c>
      <c r="B106" s="108" t="s">
        <v>640</v>
      </c>
      <c r="C106" s="41" t="s">
        <v>641</v>
      </c>
      <c r="D106" s="311"/>
      <c r="E106" s="312"/>
      <c r="F106" s="47"/>
      <c r="G106" s="48"/>
      <c r="H106" s="48"/>
      <c r="I106" s="48"/>
      <c r="J106" s="48"/>
      <c r="K106" s="48"/>
      <c r="L106" s="48"/>
      <c r="M106" s="48"/>
      <c r="N106" s="48"/>
      <c r="O106" s="48"/>
      <c r="P106" s="51"/>
      <c r="Q106" s="47"/>
      <c r="R106" s="48"/>
      <c r="S106" s="50"/>
      <c r="T106" s="49"/>
      <c r="U106" s="80"/>
      <c r="V106" s="47"/>
      <c r="W106" s="48"/>
      <c r="X106" s="30"/>
      <c r="Y106" s="50" t="s">
        <v>893</v>
      </c>
      <c r="Z106" s="313">
        <f>$Z$10</f>
        <v>2</v>
      </c>
      <c r="AA106" s="299"/>
      <c r="AB106" s="65"/>
      <c r="AC106" s="52" t="s">
        <v>1279</v>
      </c>
      <c r="AD106" s="52"/>
      <c r="AE106" s="52"/>
      <c r="AF106" s="52"/>
      <c r="AG106" s="52"/>
      <c r="AH106" s="300">
        <f>$AH$7</f>
        <v>0.25</v>
      </c>
      <c r="AI106" s="298"/>
      <c r="AJ106" s="55" t="s">
        <v>756</v>
      </c>
      <c r="AK106" s="63"/>
      <c r="AL106" s="110"/>
      <c r="AM106" s="313">
        <f>$AM$10</f>
        <v>0.1</v>
      </c>
      <c r="AN106" s="313"/>
      <c r="AO106" s="111" t="s">
        <v>756</v>
      </c>
      <c r="AP106" s="112"/>
      <c r="AQ106" s="58">
        <f>ROUND(ROUND(ROUND((K103+K104*M104)*Z106,0)*(1+AH106),0)*(1+AM106),0)</f>
        <v>2063</v>
      </c>
      <c r="AR106" s="59"/>
    </row>
    <row r="107" spans="1:44" ht="16.5" customHeight="1">
      <c r="A107" s="39">
        <v>11</v>
      </c>
      <c r="B107" s="108" t="s">
        <v>642</v>
      </c>
      <c r="C107" s="41" t="s">
        <v>643</v>
      </c>
      <c r="D107" s="311"/>
      <c r="E107" s="312"/>
      <c r="F107" s="47"/>
      <c r="G107" s="48"/>
      <c r="H107" s="48"/>
      <c r="I107" s="48"/>
      <c r="J107" s="48"/>
      <c r="K107" s="48"/>
      <c r="L107" s="48"/>
      <c r="M107" s="48"/>
      <c r="N107" s="48"/>
      <c r="O107" s="48"/>
      <c r="P107" s="51"/>
      <c r="Q107" s="60"/>
      <c r="R107" s="36"/>
      <c r="S107" s="61"/>
      <c r="T107" s="66"/>
      <c r="U107" s="67"/>
      <c r="V107" s="60"/>
      <c r="W107" s="36"/>
      <c r="X107" s="36"/>
      <c r="Y107" s="36"/>
      <c r="Z107" s="61"/>
      <c r="AA107" s="66"/>
      <c r="AB107" s="67"/>
      <c r="AC107" s="52" t="s">
        <v>1282</v>
      </c>
      <c r="AD107" s="52"/>
      <c r="AE107" s="52"/>
      <c r="AF107" s="52"/>
      <c r="AG107" s="52"/>
      <c r="AH107" s="300">
        <f>$AH$8</f>
        <v>0.5</v>
      </c>
      <c r="AI107" s="298"/>
      <c r="AJ107" s="55" t="s">
        <v>938</v>
      </c>
      <c r="AK107" s="63"/>
      <c r="AL107" s="110"/>
      <c r="AM107" s="111"/>
      <c r="AN107" s="111"/>
      <c r="AO107" s="111"/>
      <c r="AP107" s="112"/>
      <c r="AQ107" s="58">
        <f>ROUND(ROUND(ROUND((K103+K104*M104)*Z106,0)*(1+AH107),0)*(1+AM106),0)</f>
        <v>2475</v>
      </c>
      <c r="AR107" s="59"/>
    </row>
    <row r="108" spans="1:44" ht="16.5" customHeight="1">
      <c r="A108" s="39">
        <v>11</v>
      </c>
      <c r="B108" s="108" t="s">
        <v>644</v>
      </c>
      <c r="C108" s="41" t="s">
        <v>645</v>
      </c>
      <c r="D108" s="48"/>
      <c r="E108" s="84"/>
      <c r="F108" s="304" t="s">
        <v>1407</v>
      </c>
      <c r="G108" s="314"/>
      <c r="H108" s="314"/>
      <c r="I108" s="314"/>
      <c r="J108" s="42" t="s">
        <v>1364</v>
      </c>
      <c r="K108" s="26"/>
      <c r="L108" s="26"/>
      <c r="M108" s="26"/>
      <c r="N108" s="26"/>
      <c r="O108" s="26"/>
      <c r="P108" s="44"/>
      <c r="Q108" s="47"/>
      <c r="R108" s="48"/>
      <c r="S108" s="50"/>
      <c r="T108" s="49"/>
      <c r="U108" s="80"/>
      <c r="V108" s="42"/>
      <c r="W108" s="26"/>
      <c r="X108" s="26"/>
      <c r="Y108" s="26"/>
      <c r="Z108" s="43"/>
      <c r="AA108" s="78"/>
      <c r="AB108" s="79"/>
      <c r="AC108" s="18"/>
      <c r="AD108" s="18"/>
      <c r="AE108" s="18"/>
      <c r="AF108" s="18"/>
      <c r="AG108" s="18"/>
      <c r="AH108" s="8"/>
      <c r="AI108" s="8"/>
      <c r="AJ108" s="26"/>
      <c r="AK108" s="44"/>
      <c r="AL108" s="47"/>
      <c r="AM108" s="48"/>
      <c r="AN108" s="48"/>
      <c r="AO108" s="48"/>
      <c r="AP108" s="51"/>
      <c r="AQ108" s="58">
        <f>ROUND(ROUND(F112+F113*H113+K111*M111,0)*(1+AM106),0)</f>
        <v>916</v>
      </c>
      <c r="AR108" s="59"/>
    </row>
    <row r="109" spans="1:44" ht="16.5" customHeight="1">
      <c r="A109" s="39">
        <v>11</v>
      </c>
      <c r="B109" s="108" t="s">
        <v>646</v>
      </c>
      <c r="C109" s="41" t="s">
        <v>647</v>
      </c>
      <c r="D109" s="48"/>
      <c r="E109" s="84"/>
      <c r="F109" s="306"/>
      <c r="G109" s="305"/>
      <c r="H109" s="305"/>
      <c r="I109" s="305"/>
      <c r="J109" s="47" t="s">
        <v>1387</v>
      </c>
      <c r="K109" s="48"/>
      <c r="L109" s="48"/>
      <c r="M109" s="48"/>
      <c r="N109" s="48"/>
      <c r="O109" s="48"/>
      <c r="P109" s="51"/>
      <c r="Q109" s="47"/>
      <c r="R109" s="48"/>
      <c r="S109" s="50"/>
      <c r="T109" s="49"/>
      <c r="U109" s="80"/>
      <c r="V109" s="47"/>
      <c r="W109" s="48"/>
      <c r="X109" s="48"/>
      <c r="Y109" s="48"/>
      <c r="Z109" s="50"/>
      <c r="AA109" s="49"/>
      <c r="AB109" s="80"/>
      <c r="AC109" s="52" t="s">
        <v>1279</v>
      </c>
      <c r="AD109" s="52"/>
      <c r="AE109" s="52"/>
      <c r="AF109" s="52"/>
      <c r="AG109" s="52"/>
      <c r="AH109" s="300">
        <f>$AH$7</f>
        <v>0.25</v>
      </c>
      <c r="AI109" s="298"/>
      <c r="AJ109" s="55" t="s">
        <v>1280</v>
      </c>
      <c r="AK109" s="63"/>
      <c r="AL109" s="110"/>
      <c r="AM109" s="111"/>
      <c r="AN109" s="111"/>
      <c r="AO109" s="111"/>
      <c r="AP109" s="112"/>
      <c r="AQ109" s="58">
        <f>ROUND(ROUND((F112+F113*H113+K111*M111)*(1+AH109),0)*(1+AM106),0)</f>
        <v>1145</v>
      </c>
      <c r="AR109" s="59"/>
    </row>
    <row r="110" spans="1:44" ht="16.5" customHeight="1">
      <c r="A110" s="39">
        <v>11</v>
      </c>
      <c r="B110" s="108" t="s">
        <v>648</v>
      </c>
      <c r="C110" s="41" t="s">
        <v>649</v>
      </c>
      <c r="D110" s="48"/>
      <c r="E110" s="84"/>
      <c r="F110" s="306"/>
      <c r="G110" s="305"/>
      <c r="H110" s="305"/>
      <c r="I110" s="305"/>
      <c r="J110" s="83"/>
      <c r="K110" s="48"/>
      <c r="L110" s="48"/>
      <c r="M110" s="48"/>
      <c r="N110" s="48"/>
      <c r="O110" s="48"/>
      <c r="P110" s="51"/>
      <c r="Q110" s="47"/>
      <c r="R110" s="48"/>
      <c r="S110" s="50"/>
      <c r="T110" s="49"/>
      <c r="U110" s="80"/>
      <c r="V110" s="60"/>
      <c r="W110" s="36"/>
      <c r="X110" s="36"/>
      <c r="Y110" s="36"/>
      <c r="Z110" s="61"/>
      <c r="AA110" s="66"/>
      <c r="AB110" s="67"/>
      <c r="AC110" s="52" t="s">
        <v>1282</v>
      </c>
      <c r="AD110" s="52"/>
      <c r="AE110" s="52"/>
      <c r="AF110" s="52"/>
      <c r="AG110" s="52"/>
      <c r="AH110" s="300">
        <f>$AH$8</f>
        <v>0.5</v>
      </c>
      <c r="AI110" s="298"/>
      <c r="AJ110" s="55" t="s">
        <v>938</v>
      </c>
      <c r="AK110" s="63"/>
      <c r="AL110" s="110"/>
      <c r="AM110" s="111"/>
      <c r="AN110" s="111"/>
      <c r="AO110" s="111"/>
      <c r="AP110" s="112"/>
      <c r="AQ110" s="58">
        <f>ROUND(ROUND((F112+F113*H113+K111*M111)*(1+AH110),0)*(1+AM106),0)</f>
        <v>1375</v>
      </c>
      <c r="AR110" s="59"/>
    </row>
    <row r="111" spans="1:44" ht="16.5" customHeight="1">
      <c r="A111" s="39">
        <v>11</v>
      </c>
      <c r="B111" s="108" t="s">
        <v>650</v>
      </c>
      <c r="C111" s="41" t="s">
        <v>651</v>
      </c>
      <c r="D111" s="48"/>
      <c r="E111" s="84"/>
      <c r="F111" s="307"/>
      <c r="G111" s="308"/>
      <c r="H111" s="308"/>
      <c r="I111" s="308"/>
      <c r="J111" s="85" t="s">
        <v>896</v>
      </c>
      <c r="K111" s="16">
        <v>1</v>
      </c>
      <c r="L111" s="16" t="s">
        <v>893</v>
      </c>
      <c r="M111" s="299">
        <f>$M$15</f>
        <v>83</v>
      </c>
      <c r="N111" s="299"/>
      <c r="O111" s="48" t="s">
        <v>1278</v>
      </c>
      <c r="P111" s="51"/>
      <c r="Q111" s="47"/>
      <c r="R111" s="48"/>
      <c r="S111" s="50"/>
      <c r="T111" s="49"/>
      <c r="U111" s="80"/>
      <c r="V111" s="47" t="s">
        <v>1284</v>
      </c>
      <c r="W111" s="48"/>
      <c r="X111" s="48"/>
      <c r="Y111" s="48"/>
      <c r="Z111" s="50"/>
      <c r="AA111" s="49"/>
      <c r="AB111" s="80"/>
      <c r="AC111" s="18"/>
      <c r="AD111" s="18"/>
      <c r="AE111" s="18"/>
      <c r="AF111" s="18"/>
      <c r="AG111" s="18"/>
      <c r="AH111" s="8"/>
      <c r="AI111" s="8"/>
      <c r="AJ111" s="26"/>
      <c r="AK111" s="44"/>
      <c r="AL111" s="47"/>
      <c r="AM111" s="48"/>
      <c r="AN111" s="48"/>
      <c r="AO111" s="48"/>
      <c r="AP111" s="51"/>
      <c r="AQ111" s="58">
        <f>ROUND(ROUND((F112+F113*H113+K111*M111)*Z112,0)*(1+AM106),0)</f>
        <v>1833</v>
      </c>
      <c r="AR111" s="59"/>
    </row>
    <row r="112" spans="1:44" ht="16.5" customHeight="1">
      <c r="A112" s="39">
        <v>11</v>
      </c>
      <c r="B112" s="108" t="s">
        <v>652</v>
      </c>
      <c r="C112" s="41" t="s">
        <v>653</v>
      </c>
      <c r="D112" s="48"/>
      <c r="E112" s="84"/>
      <c r="F112" s="309">
        <f>K103</f>
        <v>584</v>
      </c>
      <c r="G112" s="310"/>
      <c r="H112" s="16" t="s">
        <v>896</v>
      </c>
      <c r="I112" s="16"/>
      <c r="J112" s="47"/>
      <c r="K112" s="48"/>
      <c r="L112" s="48"/>
      <c r="M112" s="70"/>
      <c r="N112" s="70"/>
      <c r="O112" s="48"/>
      <c r="P112" s="51"/>
      <c r="Q112" s="47"/>
      <c r="R112" s="48"/>
      <c r="S112" s="50"/>
      <c r="T112" s="49"/>
      <c r="U112" s="80"/>
      <c r="V112" s="47"/>
      <c r="W112" s="48"/>
      <c r="X112" s="30"/>
      <c r="Y112" s="50" t="s">
        <v>893</v>
      </c>
      <c r="Z112" s="313">
        <f>$Z$10</f>
        <v>2</v>
      </c>
      <c r="AA112" s="299"/>
      <c r="AB112" s="65"/>
      <c r="AC112" s="52" t="s">
        <v>1279</v>
      </c>
      <c r="AD112" s="52"/>
      <c r="AE112" s="52"/>
      <c r="AF112" s="52"/>
      <c r="AG112" s="52"/>
      <c r="AH112" s="300">
        <f>$AH$7</f>
        <v>0.25</v>
      </c>
      <c r="AI112" s="298"/>
      <c r="AJ112" s="55" t="s">
        <v>756</v>
      </c>
      <c r="AK112" s="63"/>
      <c r="AL112" s="110"/>
      <c r="AM112" s="111"/>
      <c r="AN112" s="111"/>
      <c r="AO112" s="111"/>
      <c r="AP112" s="112"/>
      <c r="AQ112" s="58">
        <f>ROUND(ROUND(ROUND((F112+F113*H113+K111*M111)*Z112,0)*(1+AH112),0)*(1+AM106),0)</f>
        <v>2291</v>
      </c>
      <c r="AR112" s="59"/>
    </row>
    <row r="113" spans="1:44" ht="16.5" customHeight="1">
      <c r="A113" s="39">
        <v>11</v>
      </c>
      <c r="B113" s="108" t="s">
        <v>654</v>
      </c>
      <c r="C113" s="41" t="s">
        <v>655</v>
      </c>
      <c r="D113" s="48"/>
      <c r="E113" s="84"/>
      <c r="F113" s="90">
        <f>K104</f>
        <v>2</v>
      </c>
      <c r="G113" s="49" t="s">
        <v>893</v>
      </c>
      <c r="H113" s="299">
        <f>M104</f>
        <v>83</v>
      </c>
      <c r="I113" s="299"/>
      <c r="J113" s="47"/>
      <c r="K113" s="36"/>
      <c r="L113" s="48"/>
      <c r="M113" s="48"/>
      <c r="N113" s="48"/>
      <c r="O113" s="48"/>
      <c r="P113" s="51"/>
      <c r="Q113" s="60"/>
      <c r="R113" s="36"/>
      <c r="S113" s="61"/>
      <c r="T113" s="66"/>
      <c r="U113" s="67"/>
      <c r="V113" s="60"/>
      <c r="W113" s="36"/>
      <c r="X113" s="36"/>
      <c r="Y113" s="36"/>
      <c r="Z113" s="61"/>
      <c r="AA113" s="66"/>
      <c r="AB113" s="67"/>
      <c r="AC113" s="52" t="s">
        <v>1282</v>
      </c>
      <c r="AD113" s="52"/>
      <c r="AE113" s="52"/>
      <c r="AF113" s="52"/>
      <c r="AG113" s="52"/>
      <c r="AH113" s="300">
        <f>$AH$8</f>
        <v>0.5</v>
      </c>
      <c r="AI113" s="298"/>
      <c r="AJ113" s="55" t="s">
        <v>938</v>
      </c>
      <c r="AK113" s="63"/>
      <c r="AL113" s="110"/>
      <c r="AM113" s="111"/>
      <c r="AN113" s="111"/>
      <c r="AO113" s="111"/>
      <c r="AP113" s="112"/>
      <c r="AQ113" s="58">
        <f>ROUND(ROUND(ROUND((F112+F113*H113+K111*M111)*Z112,0)*(1+AH113),0)*(1+AM106),0)</f>
        <v>2749</v>
      </c>
      <c r="AR113" s="59"/>
    </row>
    <row r="114" spans="1:44" ht="16.5" customHeight="1">
      <c r="A114" s="39">
        <v>11</v>
      </c>
      <c r="B114" s="108" t="s">
        <v>656</v>
      </c>
      <c r="C114" s="41" t="s">
        <v>657</v>
      </c>
      <c r="D114" s="48"/>
      <c r="E114" s="84"/>
      <c r="F114" s="48"/>
      <c r="G114" s="48"/>
      <c r="H114" s="48"/>
      <c r="I114" s="50" t="s">
        <v>1278</v>
      </c>
      <c r="J114" s="42" t="s">
        <v>1393</v>
      </c>
      <c r="K114" s="48"/>
      <c r="L114" s="26"/>
      <c r="M114" s="26"/>
      <c r="N114" s="26"/>
      <c r="O114" s="26"/>
      <c r="P114" s="44"/>
      <c r="Q114" s="47"/>
      <c r="R114" s="48"/>
      <c r="S114" s="50"/>
      <c r="T114" s="49"/>
      <c r="U114" s="80"/>
      <c r="V114" s="42"/>
      <c r="W114" s="26"/>
      <c r="X114" s="26"/>
      <c r="Y114" s="26"/>
      <c r="Z114" s="43"/>
      <c r="AA114" s="78"/>
      <c r="AB114" s="79"/>
      <c r="AC114" s="18"/>
      <c r="AD114" s="18"/>
      <c r="AE114" s="18"/>
      <c r="AF114" s="18"/>
      <c r="AG114" s="18"/>
      <c r="AH114" s="8"/>
      <c r="AI114" s="8"/>
      <c r="AJ114" s="26"/>
      <c r="AK114" s="44"/>
      <c r="AL114" s="47"/>
      <c r="AM114" s="48"/>
      <c r="AN114" s="48"/>
      <c r="AO114" s="48"/>
      <c r="AP114" s="51"/>
      <c r="AQ114" s="58">
        <f>ROUND(ROUND(F112+F113*H113+K117*M117,0)*(1+AM106),0)</f>
        <v>1008</v>
      </c>
      <c r="AR114" s="59"/>
    </row>
    <row r="115" spans="1:44" ht="16.5" customHeight="1">
      <c r="A115" s="39">
        <v>11</v>
      </c>
      <c r="B115" s="108" t="s">
        <v>658</v>
      </c>
      <c r="C115" s="41" t="s">
        <v>659</v>
      </c>
      <c r="D115" s="48"/>
      <c r="E115" s="84"/>
      <c r="F115" s="48"/>
      <c r="G115" s="48"/>
      <c r="H115" s="48"/>
      <c r="I115" s="48"/>
      <c r="J115" s="47" t="s">
        <v>1415</v>
      </c>
      <c r="K115" s="48"/>
      <c r="L115" s="48"/>
      <c r="M115" s="48"/>
      <c r="N115" s="48"/>
      <c r="O115" s="48"/>
      <c r="P115" s="51"/>
      <c r="Q115" s="47"/>
      <c r="R115" s="48"/>
      <c r="S115" s="50"/>
      <c r="T115" s="49"/>
      <c r="U115" s="80"/>
      <c r="V115" s="47"/>
      <c r="W115" s="48"/>
      <c r="X115" s="48"/>
      <c r="Y115" s="48"/>
      <c r="Z115" s="50"/>
      <c r="AA115" s="49"/>
      <c r="AB115" s="80"/>
      <c r="AC115" s="52" t="s">
        <v>1279</v>
      </c>
      <c r="AD115" s="52"/>
      <c r="AE115" s="52"/>
      <c r="AF115" s="52"/>
      <c r="AG115" s="52"/>
      <c r="AH115" s="300">
        <f>$AH$7</f>
        <v>0.25</v>
      </c>
      <c r="AI115" s="298"/>
      <c r="AJ115" s="55" t="s">
        <v>1280</v>
      </c>
      <c r="AK115" s="63"/>
      <c r="AL115" s="110"/>
      <c r="AM115" s="111"/>
      <c r="AN115" s="111"/>
      <c r="AO115" s="111"/>
      <c r="AP115" s="112"/>
      <c r="AQ115" s="58">
        <f>ROUND(ROUND((F112+F113*H113+K117*M117)*(1+AH115),0)*(1+AM106),0)</f>
        <v>1260</v>
      </c>
      <c r="AR115" s="59"/>
    </row>
    <row r="116" spans="1:44" ht="16.5" customHeight="1">
      <c r="A116" s="39">
        <v>11</v>
      </c>
      <c r="B116" s="108" t="s">
        <v>660</v>
      </c>
      <c r="C116" s="41" t="s">
        <v>661</v>
      </c>
      <c r="D116" s="48"/>
      <c r="E116" s="84"/>
      <c r="F116" s="48"/>
      <c r="G116" s="48"/>
      <c r="H116" s="48"/>
      <c r="I116" s="48"/>
      <c r="J116" s="47"/>
      <c r="K116" s="315"/>
      <c r="L116" s="315"/>
      <c r="M116" s="48"/>
      <c r="N116" s="48"/>
      <c r="O116" s="48"/>
      <c r="P116" s="51"/>
      <c r="Q116" s="47"/>
      <c r="R116" s="48"/>
      <c r="S116" s="50"/>
      <c r="T116" s="49"/>
      <c r="U116" s="80"/>
      <c r="V116" s="60"/>
      <c r="W116" s="36"/>
      <c r="X116" s="36"/>
      <c r="Y116" s="36"/>
      <c r="Z116" s="61"/>
      <c r="AA116" s="66"/>
      <c r="AB116" s="67"/>
      <c r="AC116" s="52" t="s">
        <v>1282</v>
      </c>
      <c r="AD116" s="52"/>
      <c r="AE116" s="52"/>
      <c r="AF116" s="52"/>
      <c r="AG116" s="52"/>
      <c r="AH116" s="300">
        <f>$AH$8</f>
        <v>0.5</v>
      </c>
      <c r="AI116" s="298"/>
      <c r="AJ116" s="55" t="s">
        <v>938</v>
      </c>
      <c r="AK116" s="63"/>
      <c r="AL116" s="110"/>
      <c r="AM116" s="111"/>
      <c r="AN116" s="111"/>
      <c r="AO116" s="111"/>
      <c r="AP116" s="112"/>
      <c r="AQ116" s="58">
        <f>ROUND(ROUND((F112+F113*H113+K117*M117)*(1+AH116),0)*(1+AM106),0)</f>
        <v>1511</v>
      </c>
      <c r="AR116" s="59"/>
    </row>
    <row r="117" spans="1:44" ht="16.5" customHeight="1">
      <c r="A117" s="39">
        <v>11</v>
      </c>
      <c r="B117" s="108" t="s">
        <v>662</v>
      </c>
      <c r="C117" s="41" t="s">
        <v>663</v>
      </c>
      <c r="D117" s="48"/>
      <c r="E117" s="84"/>
      <c r="F117" s="48"/>
      <c r="G117" s="48"/>
      <c r="H117" s="48"/>
      <c r="I117" s="48"/>
      <c r="J117" s="85" t="s">
        <v>896</v>
      </c>
      <c r="K117" s="16">
        <v>2</v>
      </c>
      <c r="L117" s="16" t="s">
        <v>893</v>
      </c>
      <c r="M117" s="299">
        <f>$M$15</f>
        <v>83</v>
      </c>
      <c r="N117" s="299"/>
      <c r="O117" s="48" t="s">
        <v>1278</v>
      </c>
      <c r="P117" s="51"/>
      <c r="Q117" s="47"/>
      <c r="R117" s="48"/>
      <c r="S117" s="50"/>
      <c r="T117" s="49"/>
      <c r="U117" s="80"/>
      <c r="V117" s="47" t="s">
        <v>1284</v>
      </c>
      <c r="W117" s="48"/>
      <c r="X117" s="48"/>
      <c r="Y117" s="48"/>
      <c r="Z117" s="50"/>
      <c r="AA117" s="49"/>
      <c r="AB117" s="80"/>
      <c r="AC117" s="18"/>
      <c r="AD117" s="18"/>
      <c r="AE117" s="18"/>
      <c r="AF117" s="18"/>
      <c r="AG117" s="18"/>
      <c r="AH117" s="8"/>
      <c r="AI117" s="8"/>
      <c r="AJ117" s="26"/>
      <c r="AK117" s="44"/>
      <c r="AL117" s="47"/>
      <c r="AM117" s="48"/>
      <c r="AN117" s="48"/>
      <c r="AO117" s="48"/>
      <c r="AP117" s="51"/>
      <c r="AQ117" s="58">
        <f>ROUND(ROUND((F112+F113*H113+K117*M117)*Z118,0)*(1+AM106),0)</f>
        <v>2015</v>
      </c>
      <c r="AR117" s="59"/>
    </row>
    <row r="118" spans="1:44" ht="16.5" customHeight="1">
      <c r="A118" s="39">
        <v>11</v>
      </c>
      <c r="B118" s="108" t="s">
        <v>664</v>
      </c>
      <c r="C118" s="41" t="s">
        <v>665</v>
      </c>
      <c r="D118" s="48"/>
      <c r="E118" s="84"/>
      <c r="F118" s="48"/>
      <c r="G118" s="48"/>
      <c r="H118" s="48"/>
      <c r="I118" s="48"/>
      <c r="J118" s="47"/>
      <c r="K118" s="48"/>
      <c r="L118" s="48"/>
      <c r="M118" s="70"/>
      <c r="N118" s="70"/>
      <c r="O118" s="48"/>
      <c r="P118" s="51"/>
      <c r="Q118" s="47"/>
      <c r="R118" s="48"/>
      <c r="S118" s="50"/>
      <c r="T118" s="49"/>
      <c r="U118" s="80"/>
      <c r="V118" s="47"/>
      <c r="W118" s="48"/>
      <c r="X118" s="30"/>
      <c r="Y118" s="50" t="s">
        <v>893</v>
      </c>
      <c r="Z118" s="313">
        <f>$Z$10</f>
        <v>2</v>
      </c>
      <c r="AA118" s="299"/>
      <c r="AB118" s="65"/>
      <c r="AC118" s="52" t="s">
        <v>1279</v>
      </c>
      <c r="AD118" s="52"/>
      <c r="AE118" s="52"/>
      <c r="AF118" s="52"/>
      <c r="AG118" s="52"/>
      <c r="AH118" s="300">
        <f>$AH$7</f>
        <v>0.25</v>
      </c>
      <c r="AI118" s="298"/>
      <c r="AJ118" s="55" t="s">
        <v>756</v>
      </c>
      <c r="AK118" s="63"/>
      <c r="AL118" s="110"/>
      <c r="AM118" s="111"/>
      <c r="AN118" s="111"/>
      <c r="AO118" s="111"/>
      <c r="AP118" s="112"/>
      <c r="AQ118" s="58">
        <f>ROUND(ROUND(ROUND((F112+F113*H113+K117*M117)*Z118,0)*(1+AH118),0)*(1+AM106),0)</f>
        <v>2519</v>
      </c>
      <c r="AR118" s="59"/>
    </row>
    <row r="119" spans="1:44" ht="16.5" customHeight="1">
      <c r="A119" s="39">
        <v>11</v>
      </c>
      <c r="B119" s="108" t="s">
        <v>666</v>
      </c>
      <c r="C119" s="41" t="s">
        <v>667</v>
      </c>
      <c r="D119" s="48"/>
      <c r="E119" s="84"/>
      <c r="F119" s="48"/>
      <c r="G119" s="48"/>
      <c r="H119" s="48"/>
      <c r="I119" s="48"/>
      <c r="J119" s="47"/>
      <c r="K119" s="36"/>
      <c r="L119" s="48"/>
      <c r="M119" s="48"/>
      <c r="N119" s="48"/>
      <c r="O119" s="48"/>
      <c r="P119" s="51"/>
      <c r="Q119" s="60"/>
      <c r="R119" s="36"/>
      <c r="S119" s="61"/>
      <c r="T119" s="66"/>
      <c r="U119" s="67"/>
      <c r="V119" s="60"/>
      <c r="W119" s="36"/>
      <c r="X119" s="36"/>
      <c r="Y119" s="36"/>
      <c r="Z119" s="61"/>
      <c r="AA119" s="66"/>
      <c r="AB119" s="67"/>
      <c r="AC119" s="52" t="s">
        <v>1282</v>
      </c>
      <c r="AD119" s="52"/>
      <c r="AE119" s="52"/>
      <c r="AF119" s="52"/>
      <c r="AG119" s="52"/>
      <c r="AH119" s="300">
        <f>$AH$8</f>
        <v>0.5</v>
      </c>
      <c r="AI119" s="298"/>
      <c r="AJ119" s="55" t="s">
        <v>938</v>
      </c>
      <c r="AK119" s="63"/>
      <c r="AL119" s="110"/>
      <c r="AM119" s="111"/>
      <c r="AN119" s="111"/>
      <c r="AO119" s="111"/>
      <c r="AP119" s="112"/>
      <c r="AQ119" s="58">
        <f>ROUND(ROUND(ROUND((F112+F113*H113+K117*M117)*Z118,0)*(1+AH119),0)*(1+AM106),0)</f>
        <v>3023</v>
      </c>
      <c r="AR119" s="59"/>
    </row>
    <row r="120" spans="1:44" ht="16.5" customHeight="1">
      <c r="A120" s="39">
        <v>11</v>
      </c>
      <c r="B120" s="108" t="s">
        <v>668</v>
      </c>
      <c r="C120" s="41" t="s">
        <v>669</v>
      </c>
      <c r="D120" s="48"/>
      <c r="E120" s="84"/>
      <c r="F120" s="48"/>
      <c r="G120" s="48"/>
      <c r="H120" s="48"/>
      <c r="I120" s="51"/>
      <c r="J120" s="42" t="s">
        <v>1421</v>
      </c>
      <c r="K120" s="48"/>
      <c r="L120" s="26"/>
      <c r="M120" s="26"/>
      <c r="N120" s="26"/>
      <c r="O120" s="26"/>
      <c r="P120" s="44"/>
      <c r="Q120" s="42"/>
      <c r="R120" s="26"/>
      <c r="S120" s="43"/>
      <c r="T120" s="78"/>
      <c r="U120" s="79"/>
      <c r="V120" s="42"/>
      <c r="W120" s="26"/>
      <c r="X120" s="26"/>
      <c r="Y120" s="26"/>
      <c r="Z120" s="43"/>
      <c r="AA120" s="78"/>
      <c r="AB120" s="79"/>
      <c r="AC120" s="26"/>
      <c r="AD120" s="26"/>
      <c r="AE120" s="26"/>
      <c r="AF120" s="26"/>
      <c r="AG120" s="26"/>
      <c r="AH120" s="27"/>
      <c r="AI120" s="27"/>
      <c r="AJ120" s="26"/>
      <c r="AK120" s="44"/>
      <c r="AL120" s="47"/>
      <c r="AM120" s="48"/>
      <c r="AN120" s="48"/>
      <c r="AO120" s="48"/>
      <c r="AP120" s="51"/>
      <c r="AQ120" s="58">
        <f>ROUND(ROUND(F112+F113*H113+K123*M123,0)*(1+AM106),0)</f>
        <v>1099</v>
      </c>
      <c r="AR120" s="59"/>
    </row>
    <row r="121" spans="1:44" ht="16.5" customHeight="1">
      <c r="A121" s="39">
        <v>11</v>
      </c>
      <c r="B121" s="108" t="s">
        <v>670</v>
      </c>
      <c r="C121" s="41" t="s">
        <v>671</v>
      </c>
      <c r="D121" s="48"/>
      <c r="E121" s="84"/>
      <c r="F121" s="48"/>
      <c r="G121" s="48"/>
      <c r="H121" s="48"/>
      <c r="I121" s="48"/>
      <c r="J121" s="47"/>
      <c r="K121" s="48"/>
      <c r="L121" s="48"/>
      <c r="M121" s="48"/>
      <c r="N121" s="48"/>
      <c r="O121" s="48"/>
      <c r="P121" s="51"/>
      <c r="Q121" s="47"/>
      <c r="R121" s="48"/>
      <c r="S121" s="50"/>
      <c r="T121" s="49"/>
      <c r="U121" s="80"/>
      <c r="V121" s="47"/>
      <c r="W121" s="48"/>
      <c r="X121" s="48"/>
      <c r="Y121" s="48"/>
      <c r="Z121" s="50"/>
      <c r="AA121" s="49"/>
      <c r="AB121" s="80"/>
      <c r="AC121" s="52" t="s">
        <v>1279</v>
      </c>
      <c r="AD121" s="52"/>
      <c r="AE121" s="52"/>
      <c r="AF121" s="52"/>
      <c r="AG121" s="52"/>
      <c r="AH121" s="300">
        <f>$AH$7</f>
        <v>0.25</v>
      </c>
      <c r="AI121" s="298"/>
      <c r="AJ121" s="55" t="s">
        <v>1280</v>
      </c>
      <c r="AK121" s="63"/>
      <c r="AL121" s="110"/>
      <c r="AM121" s="111"/>
      <c r="AN121" s="111"/>
      <c r="AO121" s="111"/>
      <c r="AP121" s="112"/>
      <c r="AQ121" s="58">
        <f>ROUND(ROUND((F112+F113*H113+K123*M123)*(1+AH121),0)*(1+AM106),0)</f>
        <v>1374</v>
      </c>
      <c r="AR121" s="59"/>
    </row>
    <row r="122" spans="1:44" ht="16.5" customHeight="1">
      <c r="A122" s="39">
        <v>11</v>
      </c>
      <c r="B122" s="108" t="s">
        <v>672</v>
      </c>
      <c r="C122" s="41" t="s">
        <v>673</v>
      </c>
      <c r="D122" s="48"/>
      <c r="E122" s="84"/>
      <c r="F122" s="48"/>
      <c r="G122" s="48"/>
      <c r="H122" s="48"/>
      <c r="I122" s="48"/>
      <c r="J122" s="47"/>
      <c r="K122" s="315"/>
      <c r="L122" s="315"/>
      <c r="M122" s="48"/>
      <c r="N122" s="48"/>
      <c r="O122" s="48"/>
      <c r="P122" s="51"/>
      <c r="Q122" s="47"/>
      <c r="R122" s="48"/>
      <c r="S122" s="50"/>
      <c r="T122" s="49"/>
      <c r="U122" s="80"/>
      <c r="V122" s="60"/>
      <c r="W122" s="36"/>
      <c r="X122" s="36"/>
      <c r="Y122" s="36"/>
      <c r="Z122" s="61"/>
      <c r="AA122" s="66"/>
      <c r="AB122" s="67"/>
      <c r="AC122" s="52" t="s">
        <v>1282</v>
      </c>
      <c r="AD122" s="52"/>
      <c r="AE122" s="52"/>
      <c r="AF122" s="52"/>
      <c r="AG122" s="52"/>
      <c r="AH122" s="300">
        <f>$AH$8</f>
        <v>0.5</v>
      </c>
      <c r="AI122" s="298"/>
      <c r="AJ122" s="55" t="s">
        <v>938</v>
      </c>
      <c r="AK122" s="63"/>
      <c r="AL122" s="110"/>
      <c r="AM122" s="111"/>
      <c r="AN122" s="111"/>
      <c r="AO122" s="111"/>
      <c r="AP122" s="112"/>
      <c r="AQ122" s="58">
        <f>ROUND(ROUND((F112+F113*H113+K123*M123)*(1+AH122),0)*(1+AM106),0)</f>
        <v>1649</v>
      </c>
      <c r="AR122" s="59"/>
    </row>
    <row r="123" spans="1:44" ht="16.5" customHeight="1">
      <c r="A123" s="39">
        <v>11</v>
      </c>
      <c r="B123" s="108" t="s">
        <v>674</v>
      </c>
      <c r="C123" s="41" t="s">
        <v>675</v>
      </c>
      <c r="D123" s="48"/>
      <c r="E123" s="84"/>
      <c r="F123" s="48"/>
      <c r="G123" s="48"/>
      <c r="H123" s="48"/>
      <c r="I123" s="48"/>
      <c r="J123" s="85" t="s">
        <v>896</v>
      </c>
      <c r="K123" s="16">
        <v>3</v>
      </c>
      <c r="L123" s="16" t="s">
        <v>893</v>
      </c>
      <c r="M123" s="299">
        <f>$M$15</f>
        <v>83</v>
      </c>
      <c r="N123" s="299"/>
      <c r="O123" s="48" t="s">
        <v>1278</v>
      </c>
      <c r="P123" s="51"/>
      <c r="Q123" s="47"/>
      <c r="R123" s="48"/>
      <c r="S123" s="50"/>
      <c r="T123" s="49"/>
      <c r="U123" s="80"/>
      <c r="V123" s="47" t="s">
        <v>1284</v>
      </c>
      <c r="W123" s="48"/>
      <c r="X123" s="48"/>
      <c r="Y123" s="48"/>
      <c r="Z123" s="50"/>
      <c r="AA123" s="49"/>
      <c r="AB123" s="80"/>
      <c r="AC123" s="48"/>
      <c r="AD123" s="48"/>
      <c r="AE123" s="48"/>
      <c r="AF123" s="48"/>
      <c r="AG123" s="48"/>
      <c r="AH123" s="8"/>
      <c r="AI123" s="8"/>
      <c r="AJ123" s="26"/>
      <c r="AK123" s="44"/>
      <c r="AL123" s="47"/>
      <c r="AM123" s="48"/>
      <c r="AN123" s="48"/>
      <c r="AO123" s="48"/>
      <c r="AP123" s="51"/>
      <c r="AQ123" s="58">
        <f>ROUND(ROUND((F112+F113*H113+K123*M123)*Z124,0)*(1+AM106),0)</f>
        <v>2198</v>
      </c>
      <c r="AR123" s="59"/>
    </row>
    <row r="124" spans="1:44" ht="16.5" customHeight="1">
      <c r="A124" s="39">
        <v>11</v>
      </c>
      <c r="B124" s="108" t="s">
        <v>676</v>
      </c>
      <c r="C124" s="41" t="s">
        <v>677</v>
      </c>
      <c r="D124" s="48"/>
      <c r="E124" s="84"/>
      <c r="F124" s="48"/>
      <c r="G124" s="48"/>
      <c r="H124" s="48"/>
      <c r="I124" s="48"/>
      <c r="J124" s="47"/>
      <c r="K124" s="48"/>
      <c r="L124" s="48"/>
      <c r="M124" s="70"/>
      <c r="N124" s="70"/>
      <c r="O124" s="48"/>
      <c r="P124" s="51"/>
      <c r="Q124" s="47"/>
      <c r="R124" s="48"/>
      <c r="S124" s="50"/>
      <c r="T124" s="49"/>
      <c r="U124" s="80"/>
      <c r="V124" s="47"/>
      <c r="W124" s="48"/>
      <c r="X124" s="48"/>
      <c r="Y124" s="50" t="s">
        <v>893</v>
      </c>
      <c r="Z124" s="313">
        <f>$Z$10</f>
        <v>2</v>
      </c>
      <c r="AA124" s="299"/>
      <c r="AB124" s="65"/>
      <c r="AC124" s="52" t="s">
        <v>1279</v>
      </c>
      <c r="AD124" s="52"/>
      <c r="AE124" s="52"/>
      <c r="AF124" s="52"/>
      <c r="AG124" s="52"/>
      <c r="AH124" s="300">
        <f>$AH$7</f>
        <v>0.25</v>
      </c>
      <c r="AI124" s="298"/>
      <c r="AJ124" s="55" t="s">
        <v>756</v>
      </c>
      <c r="AK124" s="63"/>
      <c r="AL124" s="110"/>
      <c r="AM124" s="111"/>
      <c r="AN124" s="111"/>
      <c r="AO124" s="111"/>
      <c r="AP124" s="112"/>
      <c r="AQ124" s="58">
        <f>ROUND(ROUND(ROUND((F112+F113*H113+K123*M123)*Z124,0)*(1+AH124),0)*(1+AM106),0)</f>
        <v>2748</v>
      </c>
      <c r="AR124" s="59"/>
    </row>
    <row r="125" spans="1:44" ht="16.5" customHeight="1">
      <c r="A125" s="39">
        <v>11</v>
      </c>
      <c r="B125" s="108" t="s">
        <v>678</v>
      </c>
      <c r="C125" s="41" t="s">
        <v>679</v>
      </c>
      <c r="D125" s="48"/>
      <c r="E125" s="84"/>
      <c r="F125" s="60"/>
      <c r="G125" s="36"/>
      <c r="H125" s="36"/>
      <c r="I125" s="36"/>
      <c r="J125" s="60"/>
      <c r="K125" s="36"/>
      <c r="L125" s="36"/>
      <c r="M125" s="36"/>
      <c r="N125" s="36"/>
      <c r="O125" s="36"/>
      <c r="P125" s="62"/>
      <c r="Q125" s="60"/>
      <c r="R125" s="36"/>
      <c r="S125" s="61"/>
      <c r="T125" s="66"/>
      <c r="U125" s="67"/>
      <c r="V125" s="60"/>
      <c r="W125" s="36"/>
      <c r="X125" s="36"/>
      <c r="Y125" s="36"/>
      <c r="Z125" s="61"/>
      <c r="AA125" s="66"/>
      <c r="AB125" s="67"/>
      <c r="AC125" s="52" t="s">
        <v>1282</v>
      </c>
      <c r="AD125" s="52"/>
      <c r="AE125" s="52"/>
      <c r="AF125" s="52"/>
      <c r="AG125" s="52"/>
      <c r="AH125" s="300">
        <f>$AH$8</f>
        <v>0.5</v>
      </c>
      <c r="AI125" s="298"/>
      <c r="AJ125" s="55" t="s">
        <v>938</v>
      </c>
      <c r="AK125" s="63"/>
      <c r="AL125" s="110"/>
      <c r="AM125" s="111"/>
      <c r="AN125" s="111"/>
      <c r="AO125" s="111"/>
      <c r="AP125" s="112"/>
      <c r="AQ125" s="58">
        <f>ROUND(ROUND(ROUND((F112+F113*H113+K123*M123)*Z124,0)*(1+AH125),0)*(1+AM106),0)</f>
        <v>3297</v>
      </c>
      <c r="AR125" s="59"/>
    </row>
    <row r="126" spans="1:44" ht="16.5" customHeight="1">
      <c r="A126" s="91">
        <v>11</v>
      </c>
      <c r="B126" s="108" t="s">
        <v>680</v>
      </c>
      <c r="C126" s="92" t="s">
        <v>681</v>
      </c>
      <c r="D126" s="311"/>
      <c r="E126" s="312"/>
      <c r="F126" s="47" t="s">
        <v>946</v>
      </c>
      <c r="G126" s="48"/>
      <c r="H126" s="48"/>
      <c r="I126" s="48"/>
      <c r="J126" s="48"/>
      <c r="K126" s="48"/>
      <c r="L126" s="48"/>
      <c r="M126" s="48"/>
      <c r="N126" s="48"/>
      <c r="O126" s="48"/>
      <c r="P126" s="51"/>
      <c r="Q126" s="47"/>
      <c r="R126" s="48"/>
      <c r="S126" s="50"/>
      <c r="T126" s="49"/>
      <c r="U126" s="80"/>
      <c r="V126" s="47"/>
      <c r="W126" s="48"/>
      <c r="X126" s="48"/>
      <c r="Y126" s="48"/>
      <c r="Z126" s="50"/>
      <c r="AA126" s="49"/>
      <c r="AB126" s="80"/>
      <c r="AC126" s="18"/>
      <c r="AD126" s="18"/>
      <c r="AE126" s="18"/>
      <c r="AF126" s="18"/>
      <c r="AG126" s="18"/>
      <c r="AH126" s="8"/>
      <c r="AI126" s="8"/>
      <c r="AJ126" s="48"/>
      <c r="AK126" s="51"/>
      <c r="AL126" s="346" t="s">
        <v>441</v>
      </c>
      <c r="AM126" s="336"/>
      <c r="AN126" s="336"/>
      <c r="AO126" s="336"/>
      <c r="AP126" s="347"/>
      <c r="AQ126" s="93">
        <f>ROUND(ROUND(K127+K128*M128,0)*(1+AM130),0)</f>
        <v>916</v>
      </c>
      <c r="AR126" s="46"/>
    </row>
    <row r="127" spans="1:44" ht="16.5" customHeight="1">
      <c r="A127" s="39">
        <v>11</v>
      </c>
      <c r="B127" s="108" t="s">
        <v>682</v>
      </c>
      <c r="C127" s="41" t="s">
        <v>683</v>
      </c>
      <c r="D127" s="311"/>
      <c r="E127" s="312"/>
      <c r="F127" s="47" t="s">
        <v>1429</v>
      </c>
      <c r="G127" s="48"/>
      <c r="H127" s="48"/>
      <c r="I127" s="48"/>
      <c r="J127" s="48"/>
      <c r="K127" s="299">
        <f>K55</f>
        <v>584</v>
      </c>
      <c r="L127" s="299"/>
      <c r="M127" s="16" t="s">
        <v>894</v>
      </c>
      <c r="N127" s="16"/>
      <c r="O127" s="48"/>
      <c r="P127" s="51"/>
      <c r="Q127" s="47"/>
      <c r="R127" s="48"/>
      <c r="S127" s="50"/>
      <c r="T127" s="49"/>
      <c r="U127" s="80"/>
      <c r="V127" s="47"/>
      <c r="W127" s="48"/>
      <c r="X127" s="48"/>
      <c r="Y127" s="48"/>
      <c r="Z127" s="50"/>
      <c r="AA127" s="49"/>
      <c r="AB127" s="80"/>
      <c r="AC127" s="52" t="s">
        <v>1279</v>
      </c>
      <c r="AD127" s="52"/>
      <c r="AE127" s="52"/>
      <c r="AF127" s="52"/>
      <c r="AG127" s="52"/>
      <c r="AH127" s="300">
        <f>$AH$7</f>
        <v>0.25</v>
      </c>
      <c r="AI127" s="298"/>
      <c r="AJ127" s="55" t="s">
        <v>1280</v>
      </c>
      <c r="AK127" s="63"/>
      <c r="AL127" s="320"/>
      <c r="AM127" s="337"/>
      <c r="AN127" s="337"/>
      <c r="AO127" s="337"/>
      <c r="AP127" s="345"/>
      <c r="AQ127" s="58">
        <f>ROUND(ROUND((K127+K128*M128)*(1+AH127),0)*(1+AM130),0)</f>
        <v>1145</v>
      </c>
      <c r="AR127" s="59"/>
    </row>
    <row r="128" spans="1:44" ht="16.5" customHeight="1">
      <c r="A128" s="39">
        <v>11</v>
      </c>
      <c r="B128" s="108" t="s">
        <v>684</v>
      </c>
      <c r="C128" s="41" t="s">
        <v>685</v>
      </c>
      <c r="D128" s="311"/>
      <c r="E128" s="312"/>
      <c r="F128" s="47"/>
      <c r="G128" s="48"/>
      <c r="H128" s="48"/>
      <c r="I128" s="48"/>
      <c r="J128" s="48"/>
      <c r="K128" s="16">
        <v>3</v>
      </c>
      <c r="L128" s="49" t="s">
        <v>895</v>
      </c>
      <c r="M128" s="299">
        <f>$M$80</f>
        <v>83</v>
      </c>
      <c r="N128" s="299"/>
      <c r="O128" s="48" t="s">
        <v>1278</v>
      </c>
      <c r="P128" s="51"/>
      <c r="Q128" s="47"/>
      <c r="R128" s="48"/>
      <c r="S128" s="50"/>
      <c r="T128" s="49"/>
      <c r="U128" s="80"/>
      <c r="V128" s="60"/>
      <c r="W128" s="36"/>
      <c r="X128" s="36"/>
      <c r="Y128" s="36"/>
      <c r="Z128" s="61"/>
      <c r="AA128" s="66"/>
      <c r="AB128" s="67"/>
      <c r="AC128" s="52" t="s">
        <v>1282</v>
      </c>
      <c r="AD128" s="52"/>
      <c r="AE128" s="52"/>
      <c r="AF128" s="52"/>
      <c r="AG128" s="52"/>
      <c r="AH128" s="300">
        <f>$AH$8</f>
        <v>0.5</v>
      </c>
      <c r="AI128" s="298"/>
      <c r="AJ128" s="55" t="s">
        <v>938</v>
      </c>
      <c r="AK128" s="63"/>
      <c r="AL128" s="110"/>
      <c r="AM128" s="111"/>
      <c r="AN128" s="111"/>
      <c r="AO128" s="111"/>
      <c r="AP128" s="112"/>
      <c r="AQ128" s="58">
        <f>ROUND(ROUND((K127+K128*M128)*(1+AH128),0)*(1+AM130),0)</f>
        <v>1375</v>
      </c>
      <c r="AR128" s="59"/>
    </row>
    <row r="129" spans="1:44" ht="16.5" customHeight="1">
      <c r="A129" s="39">
        <v>11</v>
      </c>
      <c r="B129" s="108" t="s">
        <v>686</v>
      </c>
      <c r="C129" s="41" t="s">
        <v>687</v>
      </c>
      <c r="D129" s="311"/>
      <c r="E129" s="312"/>
      <c r="F129" s="47"/>
      <c r="G129" s="48"/>
      <c r="H129" s="48"/>
      <c r="I129" s="48"/>
      <c r="J129" s="48"/>
      <c r="K129" s="48"/>
      <c r="L129" s="48"/>
      <c r="M129" s="48"/>
      <c r="N129" s="48"/>
      <c r="O129" s="48"/>
      <c r="P129" s="51"/>
      <c r="Q129" s="47"/>
      <c r="R129" s="48"/>
      <c r="S129" s="50"/>
      <c r="T129" s="49"/>
      <c r="U129" s="80"/>
      <c r="V129" s="47" t="s">
        <v>1284</v>
      </c>
      <c r="W129" s="48"/>
      <c r="X129" s="48"/>
      <c r="Y129" s="48"/>
      <c r="Z129" s="50"/>
      <c r="AA129" s="49"/>
      <c r="AB129" s="80"/>
      <c r="AC129" s="18"/>
      <c r="AD129" s="18"/>
      <c r="AE129" s="18"/>
      <c r="AF129" s="18"/>
      <c r="AG129" s="18"/>
      <c r="AH129" s="8"/>
      <c r="AI129" s="8"/>
      <c r="AJ129" s="26"/>
      <c r="AK129" s="44"/>
      <c r="AL129" s="47"/>
      <c r="AM129" s="48"/>
      <c r="AN129" s="48"/>
      <c r="AO129" s="48"/>
      <c r="AP129" s="51"/>
      <c r="AQ129" s="58">
        <f>ROUND(ROUND((K127+K128*M128)*Z130,0)*(1+AM130),0)</f>
        <v>1833</v>
      </c>
      <c r="AR129" s="59"/>
    </row>
    <row r="130" spans="1:44" ht="16.5" customHeight="1">
      <c r="A130" s="39">
        <v>11</v>
      </c>
      <c r="B130" s="108" t="s">
        <v>688</v>
      </c>
      <c r="C130" s="41" t="s">
        <v>689</v>
      </c>
      <c r="D130" s="311"/>
      <c r="E130" s="312"/>
      <c r="F130" s="47"/>
      <c r="G130" s="48"/>
      <c r="H130" s="48"/>
      <c r="I130" s="48"/>
      <c r="J130" s="48"/>
      <c r="K130" s="48"/>
      <c r="L130" s="48"/>
      <c r="M130" s="48"/>
      <c r="N130" s="48"/>
      <c r="O130" s="48"/>
      <c r="P130" s="51"/>
      <c r="Q130" s="47"/>
      <c r="R130" s="48"/>
      <c r="S130" s="50"/>
      <c r="T130" s="49"/>
      <c r="U130" s="80"/>
      <c r="V130" s="47"/>
      <c r="W130" s="48"/>
      <c r="X130" s="30"/>
      <c r="Y130" s="50" t="s">
        <v>893</v>
      </c>
      <c r="Z130" s="313">
        <f>$Z$10</f>
        <v>2</v>
      </c>
      <c r="AA130" s="299"/>
      <c r="AB130" s="65"/>
      <c r="AC130" s="52" t="s">
        <v>1279</v>
      </c>
      <c r="AD130" s="52"/>
      <c r="AE130" s="52"/>
      <c r="AF130" s="52"/>
      <c r="AG130" s="52"/>
      <c r="AH130" s="300">
        <f>$AH$7</f>
        <v>0.25</v>
      </c>
      <c r="AI130" s="298"/>
      <c r="AJ130" s="55" t="s">
        <v>756</v>
      </c>
      <c r="AK130" s="63"/>
      <c r="AL130" s="110"/>
      <c r="AM130" s="313">
        <f>$AM$10</f>
        <v>0.1</v>
      </c>
      <c r="AN130" s="313"/>
      <c r="AO130" s="111" t="s">
        <v>756</v>
      </c>
      <c r="AP130" s="112"/>
      <c r="AQ130" s="58">
        <f>ROUND(ROUND(ROUND((K127+K128*M128)*Z130,0)*(1+AH130),0)*(1+AM130),0)</f>
        <v>2291</v>
      </c>
      <c r="AR130" s="59"/>
    </row>
    <row r="131" spans="1:44" ht="16.5" customHeight="1">
      <c r="A131" s="39">
        <v>11</v>
      </c>
      <c r="B131" s="108" t="s">
        <v>690</v>
      </c>
      <c r="C131" s="41" t="s">
        <v>691</v>
      </c>
      <c r="D131" s="311"/>
      <c r="E131" s="312"/>
      <c r="F131" s="47"/>
      <c r="G131" s="48"/>
      <c r="H131" s="48"/>
      <c r="I131" s="48"/>
      <c r="J131" s="48"/>
      <c r="K131" s="36"/>
      <c r="L131" s="48"/>
      <c r="M131" s="48"/>
      <c r="N131" s="48"/>
      <c r="O131" s="48"/>
      <c r="P131" s="51"/>
      <c r="Q131" s="60"/>
      <c r="R131" s="36"/>
      <c r="S131" s="61"/>
      <c r="T131" s="66"/>
      <c r="U131" s="67"/>
      <c r="V131" s="60"/>
      <c r="W131" s="36"/>
      <c r="X131" s="36"/>
      <c r="Y131" s="36"/>
      <c r="Z131" s="61"/>
      <c r="AA131" s="66"/>
      <c r="AB131" s="67"/>
      <c r="AC131" s="52" t="s">
        <v>1282</v>
      </c>
      <c r="AD131" s="52"/>
      <c r="AE131" s="52"/>
      <c r="AF131" s="52"/>
      <c r="AG131" s="52"/>
      <c r="AH131" s="300">
        <f>$AH$8</f>
        <v>0.5</v>
      </c>
      <c r="AI131" s="298"/>
      <c r="AJ131" s="55" t="s">
        <v>938</v>
      </c>
      <c r="AK131" s="63"/>
      <c r="AL131" s="110"/>
      <c r="AM131" s="111"/>
      <c r="AN131" s="111"/>
      <c r="AO131" s="111"/>
      <c r="AP131" s="112"/>
      <c r="AQ131" s="58">
        <f>ROUND(ROUND(ROUND((K127+K128*M128)*Z130,0)*(1+AH131),0)*(1+AM130),0)</f>
        <v>2749</v>
      </c>
      <c r="AR131" s="59"/>
    </row>
    <row r="132" spans="1:44" ht="16.5" customHeight="1">
      <c r="A132" s="39">
        <v>11</v>
      </c>
      <c r="B132" s="108" t="s">
        <v>692</v>
      </c>
      <c r="C132" s="41" t="s">
        <v>693</v>
      </c>
      <c r="D132" s="18"/>
      <c r="E132" s="84"/>
      <c r="F132" s="304" t="s">
        <v>1435</v>
      </c>
      <c r="G132" s="314"/>
      <c r="H132" s="314"/>
      <c r="I132" s="314"/>
      <c r="J132" s="42" t="s">
        <v>1393</v>
      </c>
      <c r="K132" s="48"/>
      <c r="L132" s="26"/>
      <c r="M132" s="26"/>
      <c r="N132" s="26"/>
      <c r="O132" s="26"/>
      <c r="P132" s="44"/>
      <c r="Q132" s="47"/>
      <c r="R132" s="48"/>
      <c r="S132" s="50"/>
      <c r="T132" s="49"/>
      <c r="U132" s="80"/>
      <c r="V132" s="42"/>
      <c r="W132" s="26"/>
      <c r="X132" s="26"/>
      <c r="Y132" s="26"/>
      <c r="Z132" s="43"/>
      <c r="AA132" s="78"/>
      <c r="AB132" s="79"/>
      <c r="AC132" s="18"/>
      <c r="AD132" s="18"/>
      <c r="AE132" s="18"/>
      <c r="AF132" s="18"/>
      <c r="AG132" s="18"/>
      <c r="AH132" s="8"/>
      <c r="AI132" s="8"/>
      <c r="AJ132" s="26"/>
      <c r="AK132" s="44"/>
      <c r="AL132" s="47"/>
      <c r="AM132" s="48"/>
      <c r="AN132" s="48"/>
      <c r="AO132" s="48"/>
      <c r="AP132" s="51"/>
      <c r="AQ132" s="58">
        <f>ROUND(ROUND(F136+F137*H137+K135*M135,0)*(1+AM130),0)</f>
        <v>1008</v>
      </c>
      <c r="AR132" s="59"/>
    </row>
    <row r="133" spans="1:44" ht="16.5" customHeight="1">
      <c r="A133" s="39">
        <v>11</v>
      </c>
      <c r="B133" s="108" t="s">
        <v>694</v>
      </c>
      <c r="C133" s="41" t="s">
        <v>695</v>
      </c>
      <c r="D133" s="18"/>
      <c r="E133" s="84"/>
      <c r="F133" s="306"/>
      <c r="G133" s="305"/>
      <c r="H133" s="305"/>
      <c r="I133" s="305"/>
      <c r="J133" s="47" t="s">
        <v>1415</v>
      </c>
      <c r="K133" s="48"/>
      <c r="L133" s="48"/>
      <c r="M133" s="48"/>
      <c r="N133" s="48"/>
      <c r="O133" s="48"/>
      <c r="P133" s="51"/>
      <c r="Q133" s="47"/>
      <c r="R133" s="48"/>
      <c r="S133" s="50"/>
      <c r="T133" s="49"/>
      <c r="U133" s="80"/>
      <c r="V133" s="47"/>
      <c r="W133" s="48"/>
      <c r="X133" s="48"/>
      <c r="Y133" s="48"/>
      <c r="Z133" s="50"/>
      <c r="AA133" s="49"/>
      <c r="AB133" s="80"/>
      <c r="AC133" s="52" t="s">
        <v>1279</v>
      </c>
      <c r="AD133" s="52"/>
      <c r="AE133" s="52"/>
      <c r="AF133" s="52"/>
      <c r="AG133" s="52"/>
      <c r="AH133" s="300">
        <f>$AH$7</f>
        <v>0.25</v>
      </c>
      <c r="AI133" s="298"/>
      <c r="AJ133" s="55" t="s">
        <v>1280</v>
      </c>
      <c r="AK133" s="63"/>
      <c r="AL133" s="110"/>
      <c r="AM133" s="111"/>
      <c r="AN133" s="111"/>
      <c r="AO133" s="111"/>
      <c r="AP133" s="112"/>
      <c r="AQ133" s="58">
        <f>ROUND(ROUND((F136+F137*H137+K135*M135)*(1+AH133),0)*(1+AM130),0)</f>
        <v>1260</v>
      </c>
      <c r="AR133" s="59"/>
    </row>
    <row r="134" spans="1:44" ht="16.5" customHeight="1">
      <c r="A134" s="39">
        <v>11</v>
      </c>
      <c r="B134" s="108" t="s">
        <v>696</v>
      </c>
      <c r="C134" s="41" t="s">
        <v>697</v>
      </c>
      <c r="D134" s="18"/>
      <c r="E134" s="84"/>
      <c r="F134" s="306"/>
      <c r="G134" s="305"/>
      <c r="H134" s="305"/>
      <c r="I134" s="305"/>
      <c r="J134" s="94"/>
      <c r="K134" s="48"/>
      <c r="L134" s="48"/>
      <c r="M134" s="48"/>
      <c r="N134" s="48"/>
      <c r="O134" s="48"/>
      <c r="P134" s="51"/>
      <c r="Q134" s="47"/>
      <c r="R134" s="48"/>
      <c r="S134" s="50"/>
      <c r="T134" s="49"/>
      <c r="U134" s="80"/>
      <c r="V134" s="60"/>
      <c r="W134" s="36"/>
      <c r="X134" s="36"/>
      <c r="Y134" s="36"/>
      <c r="Z134" s="61"/>
      <c r="AA134" s="66"/>
      <c r="AB134" s="67"/>
      <c r="AC134" s="52" t="s">
        <v>1282</v>
      </c>
      <c r="AD134" s="52"/>
      <c r="AE134" s="52"/>
      <c r="AF134" s="52"/>
      <c r="AG134" s="52"/>
      <c r="AH134" s="300">
        <f>$AH$8</f>
        <v>0.5</v>
      </c>
      <c r="AI134" s="298"/>
      <c r="AJ134" s="55" t="s">
        <v>938</v>
      </c>
      <c r="AK134" s="63"/>
      <c r="AL134" s="110"/>
      <c r="AM134" s="111"/>
      <c r="AN134" s="111"/>
      <c r="AO134" s="111"/>
      <c r="AP134" s="112"/>
      <c r="AQ134" s="58">
        <f>ROUND(ROUND((F136+F137*H137+K135*M135)*(1+AH134),0)*(1+AM130),0)</f>
        <v>1511</v>
      </c>
      <c r="AR134" s="59"/>
    </row>
    <row r="135" spans="1:44" ht="16.5" customHeight="1">
      <c r="A135" s="39">
        <v>11</v>
      </c>
      <c r="B135" s="108" t="s">
        <v>698</v>
      </c>
      <c r="C135" s="41" t="s">
        <v>699</v>
      </c>
      <c r="D135" s="18"/>
      <c r="E135" s="84"/>
      <c r="F135" s="307"/>
      <c r="G135" s="308"/>
      <c r="H135" s="308"/>
      <c r="I135" s="308"/>
      <c r="J135" s="85" t="s">
        <v>896</v>
      </c>
      <c r="K135" s="16">
        <v>1</v>
      </c>
      <c r="L135" s="16" t="s">
        <v>893</v>
      </c>
      <c r="M135" s="299">
        <f>$M$15</f>
        <v>83</v>
      </c>
      <c r="N135" s="299"/>
      <c r="O135" s="48" t="s">
        <v>1278</v>
      </c>
      <c r="P135" s="51"/>
      <c r="Q135" s="47"/>
      <c r="R135" s="48"/>
      <c r="S135" s="50"/>
      <c r="T135" s="49"/>
      <c r="U135" s="80"/>
      <c r="V135" s="47" t="s">
        <v>1284</v>
      </c>
      <c r="W135" s="48"/>
      <c r="X135" s="48"/>
      <c r="Y135" s="48"/>
      <c r="Z135" s="50"/>
      <c r="AA135" s="49"/>
      <c r="AB135" s="80"/>
      <c r="AC135" s="18"/>
      <c r="AD135" s="18"/>
      <c r="AE135" s="18"/>
      <c r="AF135" s="18"/>
      <c r="AG135" s="18"/>
      <c r="AH135" s="8"/>
      <c r="AI135" s="8"/>
      <c r="AJ135" s="26"/>
      <c r="AK135" s="44"/>
      <c r="AL135" s="47"/>
      <c r="AM135" s="48"/>
      <c r="AN135" s="48"/>
      <c r="AO135" s="48"/>
      <c r="AP135" s="51"/>
      <c r="AQ135" s="58">
        <f>ROUND(ROUND((F136+F137*H137+K135*M135)*Z136,0)*(1+AM130),0)</f>
        <v>2015</v>
      </c>
      <c r="AR135" s="59"/>
    </row>
    <row r="136" spans="1:44" ht="16.5" customHeight="1">
      <c r="A136" s="39">
        <v>11</v>
      </c>
      <c r="B136" s="108" t="s">
        <v>700</v>
      </c>
      <c r="C136" s="41" t="s">
        <v>701</v>
      </c>
      <c r="D136" s="18"/>
      <c r="E136" s="84"/>
      <c r="F136" s="309">
        <f>K127</f>
        <v>584</v>
      </c>
      <c r="G136" s="310"/>
      <c r="H136" s="16" t="s">
        <v>896</v>
      </c>
      <c r="I136" s="16"/>
      <c r="J136" s="47"/>
      <c r="K136" s="48"/>
      <c r="L136" s="48"/>
      <c r="M136" s="70"/>
      <c r="N136" s="70"/>
      <c r="O136" s="48"/>
      <c r="P136" s="51"/>
      <c r="Q136" s="47"/>
      <c r="R136" s="48"/>
      <c r="S136" s="50"/>
      <c r="T136" s="49"/>
      <c r="U136" s="80"/>
      <c r="V136" s="47"/>
      <c r="W136" s="48"/>
      <c r="X136" s="30"/>
      <c r="Y136" s="50" t="s">
        <v>893</v>
      </c>
      <c r="Z136" s="313">
        <f>$Z$10</f>
        <v>2</v>
      </c>
      <c r="AA136" s="299"/>
      <c r="AB136" s="65"/>
      <c r="AC136" s="52" t="s">
        <v>1279</v>
      </c>
      <c r="AD136" s="52"/>
      <c r="AE136" s="52"/>
      <c r="AF136" s="52"/>
      <c r="AG136" s="52"/>
      <c r="AH136" s="300">
        <f>$AH$7</f>
        <v>0.25</v>
      </c>
      <c r="AI136" s="298"/>
      <c r="AJ136" s="55" t="s">
        <v>756</v>
      </c>
      <c r="AK136" s="63"/>
      <c r="AL136" s="110"/>
      <c r="AM136" s="111"/>
      <c r="AN136" s="111"/>
      <c r="AO136" s="111"/>
      <c r="AP136" s="112"/>
      <c r="AQ136" s="58">
        <f>ROUND(ROUND(ROUND((F136+F137*H137+K135*M135)*Z136,0)*(1+AH136),0)*(1+AM130),0)</f>
        <v>2519</v>
      </c>
      <c r="AR136" s="59"/>
    </row>
    <row r="137" spans="1:44" ht="16.5" customHeight="1">
      <c r="A137" s="39">
        <v>11</v>
      </c>
      <c r="B137" s="108" t="s">
        <v>702</v>
      </c>
      <c r="C137" s="41" t="s">
        <v>703</v>
      </c>
      <c r="D137" s="18"/>
      <c r="E137" s="84"/>
      <c r="F137" s="90">
        <f>K128</f>
        <v>3</v>
      </c>
      <c r="G137" s="49" t="s">
        <v>893</v>
      </c>
      <c r="H137" s="299">
        <f>M128</f>
        <v>83</v>
      </c>
      <c r="I137" s="299"/>
      <c r="J137" s="47"/>
      <c r="K137" s="36"/>
      <c r="L137" s="48"/>
      <c r="M137" s="48"/>
      <c r="N137" s="48"/>
      <c r="O137" s="48"/>
      <c r="P137" s="51"/>
      <c r="Q137" s="60"/>
      <c r="R137" s="36"/>
      <c r="S137" s="61"/>
      <c r="T137" s="66"/>
      <c r="U137" s="67"/>
      <c r="V137" s="60"/>
      <c r="W137" s="36"/>
      <c r="X137" s="36"/>
      <c r="Y137" s="36"/>
      <c r="Z137" s="61"/>
      <c r="AA137" s="66"/>
      <c r="AB137" s="67"/>
      <c r="AC137" s="52" t="s">
        <v>1282</v>
      </c>
      <c r="AD137" s="52"/>
      <c r="AE137" s="52"/>
      <c r="AF137" s="52"/>
      <c r="AG137" s="52"/>
      <c r="AH137" s="300">
        <f>$AH$8</f>
        <v>0.5</v>
      </c>
      <c r="AI137" s="298"/>
      <c r="AJ137" s="55" t="s">
        <v>938</v>
      </c>
      <c r="AK137" s="63"/>
      <c r="AL137" s="110"/>
      <c r="AM137" s="111"/>
      <c r="AN137" s="111"/>
      <c r="AO137" s="111"/>
      <c r="AP137" s="112"/>
      <c r="AQ137" s="58">
        <f>ROUND(ROUND(ROUND((F136+F137*H137+K135*M135)*Z136,0)*(1+AH137),0)*(1+AM130),0)</f>
        <v>3023</v>
      </c>
      <c r="AR137" s="59"/>
    </row>
    <row r="138" spans="1:44" ht="16.5" customHeight="1">
      <c r="A138" s="39">
        <v>11</v>
      </c>
      <c r="B138" s="108" t="s">
        <v>704</v>
      </c>
      <c r="C138" s="41" t="s">
        <v>705</v>
      </c>
      <c r="D138" s="18"/>
      <c r="E138" s="84"/>
      <c r="F138" s="48"/>
      <c r="G138" s="48"/>
      <c r="H138" s="48"/>
      <c r="I138" s="50" t="s">
        <v>1278</v>
      </c>
      <c r="J138" s="42" t="s">
        <v>1421</v>
      </c>
      <c r="K138" s="48"/>
      <c r="L138" s="26"/>
      <c r="M138" s="26"/>
      <c r="N138" s="26"/>
      <c r="O138" s="26"/>
      <c r="P138" s="44"/>
      <c r="Q138" s="42"/>
      <c r="R138" s="26"/>
      <c r="S138" s="43"/>
      <c r="T138" s="78"/>
      <c r="U138" s="79"/>
      <c r="V138" s="42"/>
      <c r="W138" s="26"/>
      <c r="X138" s="26"/>
      <c r="Y138" s="26"/>
      <c r="Z138" s="43"/>
      <c r="AA138" s="78"/>
      <c r="AB138" s="79"/>
      <c r="AC138" s="26"/>
      <c r="AD138" s="26"/>
      <c r="AE138" s="26"/>
      <c r="AF138" s="26"/>
      <c r="AG138" s="26"/>
      <c r="AH138" s="27"/>
      <c r="AI138" s="27"/>
      <c r="AJ138" s="26"/>
      <c r="AK138" s="44"/>
      <c r="AL138" s="47"/>
      <c r="AM138" s="48"/>
      <c r="AN138" s="48"/>
      <c r="AO138" s="48"/>
      <c r="AP138" s="51"/>
      <c r="AQ138" s="58">
        <f>ROUND(ROUND(F136+F137*H137+K141*M141,0)*(1+AM130),0)</f>
        <v>1099</v>
      </c>
      <c r="AR138" s="59"/>
    </row>
    <row r="139" spans="1:44" ht="16.5" customHeight="1">
      <c r="A139" s="39">
        <v>11</v>
      </c>
      <c r="B139" s="108" t="s">
        <v>706</v>
      </c>
      <c r="C139" s="41" t="s">
        <v>707</v>
      </c>
      <c r="D139" s="18"/>
      <c r="E139" s="84"/>
      <c r="F139" s="48"/>
      <c r="G139" s="48"/>
      <c r="H139" s="48"/>
      <c r="I139" s="48"/>
      <c r="J139" s="47" t="s">
        <v>1443</v>
      </c>
      <c r="K139" s="48"/>
      <c r="L139" s="48"/>
      <c r="M139" s="48"/>
      <c r="N139" s="48"/>
      <c r="O139" s="48"/>
      <c r="P139" s="51"/>
      <c r="Q139" s="47"/>
      <c r="R139" s="48"/>
      <c r="S139" s="50"/>
      <c r="T139" s="49"/>
      <c r="U139" s="80"/>
      <c r="V139" s="47"/>
      <c r="W139" s="48"/>
      <c r="X139" s="48"/>
      <c r="Y139" s="48"/>
      <c r="Z139" s="50"/>
      <c r="AA139" s="49"/>
      <c r="AB139" s="80"/>
      <c r="AC139" s="52" t="s">
        <v>1279</v>
      </c>
      <c r="AD139" s="52"/>
      <c r="AE139" s="52"/>
      <c r="AF139" s="52"/>
      <c r="AG139" s="52"/>
      <c r="AH139" s="300">
        <f>$AH$7</f>
        <v>0.25</v>
      </c>
      <c r="AI139" s="298"/>
      <c r="AJ139" s="55" t="s">
        <v>1280</v>
      </c>
      <c r="AK139" s="63"/>
      <c r="AL139" s="110"/>
      <c r="AM139" s="111"/>
      <c r="AN139" s="111"/>
      <c r="AO139" s="111"/>
      <c r="AP139" s="112"/>
      <c r="AQ139" s="58">
        <f>ROUND(ROUND((F136+F137*H137+K141*M141)*(1+AH139),0)*(1+AM130),0)</f>
        <v>1374</v>
      </c>
      <c r="AR139" s="59"/>
    </row>
    <row r="140" spans="1:44" ht="16.5" customHeight="1">
      <c r="A140" s="39">
        <v>11</v>
      </c>
      <c r="B140" s="108" t="s">
        <v>708</v>
      </c>
      <c r="C140" s="41" t="s">
        <v>709</v>
      </c>
      <c r="D140" s="18"/>
      <c r="E140" s="84"/>
      <c r="F140" s="48"/>
      <c r="G140" s="48"/>
      <c r="H140" s="48"/>
      <c r="I140" s="48"/>
      <c r="J140" s="47"/>
      <c r="K140" s="48"/>
      <c r="L140" s="48"/>
      <c r="M140" s="48"/>
      <c r="N140" s="48"/>
      <c r="O140" s="48"/>
      <c r="P140" s="51"/>
      <c r="Q140" s="47"/>
      <c r="R140" s="48"/>
      <c r="S140" s="50"/>
      <c r="T140" s="49"/>
      <c r="U140" s="80"/>
      <c r="V140" s="60"/>
      <c r="W140" s="36"/>
      <c r="X140" s="36"/>
      <c r="Y140" s="36"/>
      <c r="Z140" s="61"/>
      <c r="AA140" s="66"/>
      <c r="AB140" s="67"/>
      <c r="AC140" s="52" t="s">
        <v>1282</v>
      </c>
      <c r="AD140" s="52"/>
      <c r="AE140" s="52"/>
      <c r="AF140" s="52"/>
      <c r="AG140" s="52"/>
      <c r="AH140" s="300">
        <f>$AH$8</f>
        <v>0.5</v>
      </c>
      <c r="AI140" s="298"/>
      <c r="AJ140" s="55" t="s">
        <v>938</v>
      </c>
      <c r="AK140" s="63"/>
      <c r="AL140" s="110"/>
      <c r="AM140" s="111"/>
      <c r="AN140" s="111"/>
      <c r="AO140" s="111"/>
      <c r="AP140" s="112"/>
      <c r="AQ140" s="58">
        <f>ROUND(ROUND((F136+F137*H137+K141*M141)*(1+AH140),0)*(1+AM130),0)</f>
        <v>1649</v>
      </c>
      <c r="AR140" s="59"/>
    </row>
    <row r="141" spans="1:44" ht="16.5" customHeight="1">
      <c r="A141" s="39">
        <v>11</v>
      </c>
      <c r="B141" s="108" t="s">
        <v>710</v>
      </c>
      <c r="C141" s="41" t="s">
        <v>711</v>
      </c>
      <c r="D141" s="18"/>
      <c r="E141" s="84"/>
      <c r="F141" s="48"/>
      <c r="G141" s="48"/>
      <c r="H141" s="48"/>
      <c r="I141" s="48"/>
      <c r="J141" s="85" t="s">
        <v>896</v>
      </c>
      <c r="K141" s="16">
        <v>2</v>
      </c>
      <c r="L141" s="16" t="s">
        <v>893</v>
      </c>
      <c r="M141" s="299">
        <f>$M$15</f>
        <v>83</v>
      </c>
      <c r="N141" s="299"/>
      <c r="O141" s="48" t="s">
        <v>1278</v>
      </c>
      <c r="P141" s="51"/>
      <c r="Q141" s="47"/>
      <c r="R141" s="48"/>
      <c r="S141" s="50"/>
      <c r="T141" s="49"/>
      <c r="U141" s="80"/>
      <c r="V141" s="47" t="s">
        <v>1284</v>
      </c>
      <c r="W141" s="48"/>
      <c r="X141" s="48"/>
      <c r="Y141" s="48"/>
      <c r="Z141" s="50"/>
      <c r="AA141" s="49"/>
      <c r="AB141" s="80"/>
      <c r="AC141" s="48"/>
      <c r="AD141" s="48"/>
      <c r="AE141" s="48"/>
      <c r="AF141" s="48"/>
      <c r="AG141" s="48"/>
      <c r="AH141" s="8"/>
      <c r="AI141" s="8"/>
      <c r="AJ141" s="26"/>
      <c r="AK141" s="44"/>
      <c r="AL141" s="47"/>
      <c r="AM141" s="48"/>
      <c r="AN141" s="48"/>
      <c r="AO141" s="48"/>
      <c r="AP141" s="51"/>
      <c r="AQ141" s="58">
        <f>ROUND(ROUND((F136+F137*H137+K141*M141)*Z142,0)*(1+AM130),0)</f>
        <v>2198</v>
      </c>
      <c r="AR141" s="59"/>
    </row>
    <row r="142" spans="1:44" ht="16.5" customHeight="1">
      <c r="A142" s="39">
        <v>11</v>
      </c>
      <c r="B142" s="108" t="s">
        <v>712</v>
      </c>
      <c r="C142" s="41" t="s">
        <v>713</v>
      </c>
      <c r="D142" s="18"/>
      <c r="E142" s="84"/>
      <c r="F142" s="48"/>
      <c r="G142" s="48"/>
      <c r="H142" s="48"/>
      <c r="I142" s="48"/>
      <c r="J142" s="47"/>
      <c r="K142" s="48"/>
      <c r="L142" s="48"/>
      <c r="M142" s="70"/>
      <c r="N142" s="70"/>
      <c r="O142" s="48"/>
      <c r="P142" s="51"/>
      <c r="Q142" s="47"/>
      <c r="R142" s="48"/>
      <c r="S142" s="50"/>
      <c r="T142" s="49"/>
      <c r="U142" s="80"/>
      <c r="V142" s="47"/>
      <c r="W142" s="48"/>
      <c r="X142" s="30"/>
      <c r="Y142" s="50" t="s">
        <v>893</v>
      </c>
      <c r="Z142" s="313">
        <f>$Z$10</f>
        <v>2</v>
      </c>
      <c r="AA142" s="299"/>
      <c r="AB142" s="65"/>
      <c r="AC142" s="52" t="s">
        <v>1279</v>
      </c>
      <c r="AD142" s="52"/>
      <c r="AE142" s="52"/>
      <c r="AF142" s="52"/>
      <c r="AG142" s="52"/>
      <c r="AH142" s="300">
        <f>$AH$7</f>
        <v>0.25</v>
      </c>
      <c r="AI142" s="298"/>
      <c r="AJ142" s="55" t="s">
        <v>756</v>
      </c>
      <c r="AK142" s="63"/>
      <c r="AL142" s="110"/>
      <c r="AM142" s="111"/>
      <c r="AN142" s="111"/>
      <c r="AO142" s="111"/>
      <c r="AP142" s="112"/>
      <c r="AQ142" s="58">
        <f>ROUND(ROUND(ROUND((F136+F137*H137+K141*M141)*Z142,0)*(1+AH142),0)*(1+AM130),0)</f>
        <v>2748</v>
      </c>
      <c r="AR142" s="59"/>
    </row>
    <row r="143" spans="1:44" ht="16.5" customHeight="1">
      <c r="A143" s="39">
        <v>11</v>
      </c>
      <c r="B143" s="108" t="s">
        <v>714</v>
      </c>
      <c r="C143" s="41" t="s">
        <v>715</v>
      </c>
      <c r="D143" s="18"/>
      <c r="E143" s="84"/>
      <c r="F143" s="48"/>
      <c r="G143" s="48"/>
      <c r="H143" s="48"/>
      <c r="I143" s="48"/>
      <c r="J143" s="47"/>
      <c r="K143" s="36"/>
      <c r="L143" s="48"/>
      <c r="M143" s="48"/>
      <c r="N143" s="48"/>
      <c r="O143" s="48"/>
      <c r="P143" s="51"/>
      <c r="Q143" s="60"/>
      <c r="R143" s="36"/>
      <c r="S143" s="61"/>
      <c r="T143" s="66"/>
      <c r="U143" s="67"/>
      <c r="V143" s="60"/>
      <c r="W143" s="36"/>
      <c r="X143" s="36"/>
      <c r="Y143" s="36"/>
      <c r="Z143" s="61"/>
      <c r="AA143" s="66"/>
      <c r="AB143" s="67"/>
      <c r="AC143" s="52" t="s">
        <v>1282</v>
      </c>
      <c r="AD143" s="52"/>
      <c r="AE143" s="52"/>
      <c r="AF143" s="52"/>
      <c r="AG143" s="52"/>
      <c r="AH143" s="300">
        <f>$AH$8</f>
        <v>0.5</v>
      </c>
      <c r="AI143" s="298"/>
      <c r="AJ143" s="55" t="s">
        <v>938</v>
      </c>
      <c r="AK143" s="63"/>
      <c r="AL143" s="110"/>
      <c r="AM143" s="111"/>
      <c r="AN143" s="111"/>
      <c r="AO143" s="111"/>
      <c r="AP143" s="112"/>
      <c r="AQ143" s="58">
        <f>ROUND(ROUND(ROUND((F136+F137*H137+K141*M141)*Z142,0)*(1+AH143),0)*(1+AM130),0)</f>
        <v>3297</v>
      </c>
      <c r="AR143" s="59"/>
    </row>
    <row r="144" spans="1:44" ht="16.5" customHeight="1">
      <c r="A144" s="39">
        <v>11</v>
      </c>
      <c r="B144" s="108" t="s">
        <v>716</v>
      </c>
      <c r="C144" s="41" t="s">
        <v>717</v>
      </c>
      <c r="D144" s="18"/>
      <c r="E144" s="84"/>
      <c r="F144" s="48"/>
      <c r="G144" s="48"/>
      <c r="H144" s="48"/>
      <c r="I144" s="51"/>
      <c r="J144" s="42" t="s">
        <v>1449</v>
      </c>
      <c r="K144" s="48"/>
      <c r="L144" s="26"/>
      <c r="M144" s="26"/>
      <c r="N144" s="26"/>
      <c r="O144" s="26"/>
      <c r="P144" s="44"/>
      <c r="Q144" s="47"/>
      <c r="R144" s="48"/>
      <c r="S144" s="50"/>
      <c r="T144" s="49"/>
      <c r="U144" s="80"/>
      <c r="V144" s="42"/>
      <c r="W144" s="26"/>
      <c r="X144" s="26"/>
      <c r="Y144" s="26"/>
      <c r="Z144" s="43"/>
      <c r="AA144" s="78"/>
      <c r="AB144" s="79"/>
      <c r="AC144" s="18"/>
      <c r="AD144" s="18"/>
      <c r="AE144" s="18"/>
      <c r="AF144" s="18"/>
      <c r="AG144" s="18"/>
      <c r="AH144" s="8"/>
      <c r="AI144" s="8"/>
      <c r="AJ144" s="26"/>
      <c r="AK144" s="44"/>
      <c r="AL144" s="47"/>
      <c r="AM144" s="48"/>
      <c r="AN144" s="48"/>
      <c r="AO144" s="48"/>
      <c r="AP144" s="51"/>
      <c r="AQ144" s="58">
        <f>ROUND(ROUND(F136+F137*H137+K147*M147,0)*(1+AM130),0)</f>
        <v>1190</v>
      </c>
      <c r="AR144" s="59"/>
    </row>
    <row r="145" spans="1:44" ht="16.5" customHeight="1">
      <c r="A145" s="39">
        <v>11</v>
      </c>
      <c r="B145" s="108" t="s">
        <v>718</v>
      </c>
      <c r="C145" s="41" t="s">
        <v>719</v>
      </c>
      <c r="D145" s="18"/>
      <c r="E145" s="84"/>
      <c r="F145" s="48"/>
      <c r="G145" s="48"/>
      <c r="H145" s="48"/>
      <c r="I145" s="48"/>
      <c r="J145" s="47"/>
      <c r="K145" s="48"/>
      <c r="L145" s="48"/>
      <c r="M145" s="48"/>
      <c r="N145" s="48"/>
      <c r="O145" s="48"/>
      <c r="P145" s="51"/>
      <c r="Q145" s="47"/>
      <c r="R145" s="48"/>
      <c r="S145" s="50"/>
      <c r="T145" s="49"/>
      <c r="U145" s="80"/>
      <c r="V145" s="47"/>
      <c r="W145" s="48"/>
      <c r="X145" s="48"/>
      <c r="Y145" s="48"/>
      <c r="Z145" s="50"/>
      <c r="AA145" s="49"/>
      <c r="AB145" s="80"/>
      <c r="AC145" s="52" t="s">
        <v>1279</v>
      </c>
      <c r="AD145" s="52"/>
      <c r="AE145" s="52"/>
      <c r="AF145" s="52"/>
      <c r="AG145" s="52"/>
      <c r="AH145" s="300">
        <f>$AH$7</f>
        <v>0.25</v>
      </c>
      <c r="AI145" s="298"/>
      <c r="AJ145" s="55" t="s">
        <v>1280</v>
      </c>
      <c r="AK145" s="63"/>
      <c r="AL145" s="110"/>
      <c r="AM145" s="111"/>
      <c r="AN145" s="111"/>
      <c r="AO145" s="111"/>
      <c r="AP145" s="112"/>
      <c r="AQ145" s="58">
        <f>ROUND(ROUND((F136+F137*H137+K147*M147)*(1+AH145),0)*(1+AM130),0)</f>
        <v>1488</v>
      </c>
      <c r="AR145" s="59"/>
    </row>
    <row r="146" spans="1:44" ht="16.5" customHeight="1">
      <c r="A146" s="39">
        <v>11</v>
      </c>
      <c r="B146" s="108" t="s">
        <v>720</v>
      </c>
      <c r="C146" s="41" t="s">
        <v>721</v>
      </c>
      <c r="D146" s="18"/>
      <c r="E146" s="84"/>
      <c r="F146" s="48"/>
      <c r="G146" s="48"/>
      <c r="H146" s="48"/>
      <c r="I146" s="48"/>
      <c r="J146" s="47"/>
      <c r="K146" s="315"/>
      <c r="L146" s="315"/>
      <c r="M146" s="48"/>
      <c r="N146" s="48"/>
      <c r="O146" s="48"/>
      <c r="P146" s="51"/>
      <c r="Q146" s="47"/>
      <c r="R146" s="48"/>
      <c r="S146" s="50"/>
      <c r="T146" s="49"/>
      <c r="U146" s="80"/>
      <c r="V146" s="60"/>
      <c r="W146" s="36"/>
      <c r="X146" s="36"/>
      <c r="Y146" s="36"/>
      <c r="Z146" s="61"/>
      <c r="AA146" s="66"/>
      <c r="AB146" s="67"/>
      <c r="AC146" s="52" t="s">
        <v>1282</v>
      </c>
      <c r="AD146" s="52"/>
      <c r="AE146" s="52"/>
      <c r="AF146" s="52"/>
      <c r="AG146" s="52"/>
      <c r="AH146" s="300">
        <f>$AH$8</f>
        <v>0.5</v>
      </c>
      <c r="AI146" s="298"/>
      <c r="AJ146" s="55" t="s">
        <v>938</v>
      </c>
      <c r="AK146" s="63"/>
      <c r="AL146" s="110"/>
      <c r="AM146" s="111"/>
      <c r="AN146" s="111"/>
      <c r="AO146" s="111"/>
      <c r="AP146" s="112"/>
      <c r="AQ146" s="58">
        <f>ROUND(ROUND((F136+F137*H137+K147*M147)*(1+AH146),0)*(1+AM130),0)</f>
        <v>1785</v>
      </c>
      <c r="AR146" s="59"/>
    </row>
    <row r="147" spans="1:44" ht="16.5" customHeight="1">
      <c r="A147" s="39">
        <v>11</v>
      </c>
      <c r="B147" s="108" t="s">
        <v>722</v>
      </c>
      <c r="C147" s="41" t="s">
        <v>723</v>
      </c>
      <c r="D147" s="18"/>
      <c r="E147" s="84"/>
      <c r="F147" s="48"/>
      <c r="G147" s="48"/>
      <c r="H147" s="48"/>
      <c r="I147" s="48"/>
      <c r="J147" s="85" t="s">
        <v>896</v>
      </c>
      <c r="K147" s="16">
        <v>3</v>
      </c>
      <c r="L147" s="16" t="s">
        <v>893</v>
      </c>
      <c r="M147" s="299">
        <f>$M$15</f>
        <v>83</v>
      </c>
      <c r="N147" s="299"/>
      <c r="O147" s="48" t="s">
        <v>1278</v>
      </c>
      <c r="P147" s="51"/>
      <c r="Q147" s="47"/>
      <c r="R147" s="48"/>
      <c r="S147" s="50"/>
      <c r="T147" s="49"/>
      <c r="U147" s="80"/>
      <c r="V147" s="47" t="s">
        <v>1284</v>
      </c>
      <c r="W147" s="48"/>
      <c r="X147" s="48"/>
      <c r="Y147" s="48"/>
      <c r="Z147" s="50"/>
      <c r="AA147" s="49"/>
      <c r="AB147" s="80"/>
      <c r="AC147" s="18"/>
      <c r="AD147" s="18"/>
      <c r="AE147" s="18"/>
      <c r="AF147" s="18"/>
      <c r="AG147" s="18"/>
      <c r="AH147" s="8"/>
      <c r="AI147" s="8"/>
      <c r="AJ147" s="26"/>
      <c r="AK147" s="44"/>
      <c r="AL147" s="47"/>
      <c r="AM147" s="48"/>
      <c r="AN147" s="48"/>
      <c r="AO147" s="48"/>
      <c r="AP147" s="51"/>
      <c r="AQ147" s="58">
        <f>ROUND(ROUND((F136+F137*H137+K147*M147)*Z148,0)*(1+AM130),0)</f>
        <v>2380</v>
      </c>
      <c r="AR147" s="59"/>
    </row>
    <row r="148" spans="1:44" ht="16.5" customHeight="1">
      <c r="A148" s="39">
        <v>11</v>
      </c>
      <c r="B148" s="108" t="s">
        <v>724</v>
      </c>
      <c r="C148" s="41" t="s">
        <v>725</v>
      </c>
      <c r="D148" s="47"/>
      <c r="E148" s="84"/>
      <c r="F148" s="48"/>
      <c r="G148" s="48"/>
      <c r="H148" s="48"/>
      <c r="I148" s="48"/>
      <c r="J148" s="47"/>
      <c r="K148" s="48"/>
      <c r="L148" s="48"/>
      <c r="M148" s="48"/>
      <c r="N148" s="48"/>
      <c r="O148" s="48"/>
      <c r="P148" s="51"/>
      <c r="Q148" s="47"/>
      <c r="R148" s="48"/>
      <c r="S148" s="50"/>
      <c r="T148" s="49"/>
      <c r="U148" s="80"/>
      <c r="V148" s="47"/>
      <c r="W148" s="48"/>
      <c r="X148" s="48"/>
      <c r="Y148" s="50" t="s">
        <v>893</v>
      </c>
      <c r="Z148" s="313">
        <f>$Z$10</f>
        <v>2</v>
      </c>
      <c r="AA148" s="299"/>
      <c r="AB148" s="65"/>
      <c r="AC148" s="52" t="s">
        <v>1279</v>
      </c>
      <c r="AD148" s="52"/>
      <c r="AE148" s="52"/>
      <c r="AF148" s="52"/>
      <c r="AG148" s="52"/>
      <c r="AH148" s="300">
        <f>$AH$7</f>
        <v>0.25</v>
      </c>
      <c r="AI148" s="298"/>
      <c r="AJ148" s="55" t="s">
        <v>756</v>
      </c>
      <c r="AK148" s="63"/>
      <c r="AL148" s="110"/>
      <c r="AM148" s="111"/>
      <c r="AN148" s="111"/>
      <c r="AO148" s="111"/>
      <c r="AP148" s="112"/>
      <c r="AQ148" s="58">
        <f>ROUND(ROUND(ROUND((F136+F137*H137+K147*M147)*Z148,0)*(1+AH148),0)*(1+AM130),0)</f>
        <v>2976</v>
      </c>
      <c r="AR148" s="59"/>
    </row>
    <row r="149" spans="1:44" ht="16.5" customHeight="1">
      <c r="A149" s="39">
        <v>11</v>
      </c>
      <c r="B149" s="108" t="s">
        <v>726</v>
      </c>
      <c r="C149" s="41" t="s">
        <v>727</v>
      </c>
      <c r="D149" s="60"/>
      <c r="E149" s="100"/>
      <c r="F149" s="36"/>
      <c r="G149" s="36"/>
      <c r="H149" s="36"/>
      <c r="I149" s="36"/>
      <c r="J149" s="60"/>
      <c r="K149" s="95"/>
      <c r="L149" s="96"/>
      <c r="M149" s="96"/>
      <c r="N149" s="96"/>
      <c r="O149" s="96"/>
      <c r="P149" s="97"/>
      <c r="Q149" s="60"/>
      <c r="R149" s="36"/>
      <c r="S149" s="61"/>
      <c r="T149" s="66"/>
      <c r="U149" s="67"/>
      <c r="V149" s="60"/>
      <c r="W149" s="36"/>
      <c r="X149" s="36"/>
      <c r="Y149" s="36"/>
      <c r="Z149" s="61"/>
      <c r="AA149" s="66"/>
      <c r="AB149" s="67"/>
      <c r="AC149" s="52" t="s">
        <v>1282</v>
      </c>
      <c r="AD149" s="52"/>
      <c r="AE149" s="52"/>
      <c r="AF149" s="52"/>
      <c r="AG149" s="52"/>
      <c r="AH149" s="300">
        <f>$AH$8</f>
        <v>0.5</v>
      </c>
      <c r="AI149" s="298"/>
      <c r="AJ149" s="55" t="s">
        <v>938</v>
      </c>
      <c r="AK149" s="63"/>
      <c r="AL149" s="116"/>
      <c r="AM149" s="117"/>
      <c r="AN149" s="117"/>
      <c r="AO149" s="117"/>
      <c r="AP149" s="118"/>
      <c r="AQ149" s="58">
        <f>ROUND(ROUND(ROUND((F136+F137*H137+K147*M147)*Z148,0)*(1+AH149),0)*(1+AM130),0)</f>
        <v>3571</v>
      </c>
      <c r="AR149" s="120"/>
    </row>
    <row r="150" spans="1:44" ht="16.5" customHeight="1">
      <c r="A150" s="91">
        <v>11</v>
      </c>
      <c r="B150" s="108" t="s">
        <v>728</v>
      </c>
      <c r="C150" s="92" t="s">
        <v>729</v>
      </c>
      <c r="D150" s="311" t="s">
        <v>1274</v>
      </c>
      <c r="E150" s="312" t="s">
        <v>1338</v>
      </c>
      <c r="F150" s="47" t="s">
        <v>947</v>
      </c>
      <c r="G150" s="48"/>
      <c r="H150" s="48"/>
      <c r="I150" s="48"/>
      <c r="J150" s="48"/>
      <c r="K150" s="48"/>
      <c r="L150" s="48"/>
      <c r="M150" s="48"/>
      <c r="N150" s="48"/>
      <c r="O150" s="48"/>
      <c r="P150" s="51"/>
      <c r="Q150" s="47"/>
      <c r="R150" s="48"/>
      <c r="S150" s="50"/>
      <c r="T150" s="49"/>
      <c r="U150" s="80"/>
      <c r="V150" s="47"/>
      <c r="W150" s="48"/>
      <c r="X150" s="48"/>
      <c r="Y150" s="48"/>
      <c r="Z150" s="50"/>
      <c r="AA150" s="49"/>
      <c r="AB150" s="80"/>
      <c r="AC150" s="48"/>
      <c r="AD150" s="48"/>
      <c r="AE150" s="48"/>
      <c r="AF150" s="48"/>
      <c r="AG150" s="48"/>
      <c r="AH150" s="16"/>
      <c r="AI150" s="16"/>
      <c r="AJ150" s="48"/>
      <c r="AK150" s="51"/>
      <c r="AL150" s="346" t="s">
        <v>441</v>
      </c>
      <c r="AM150" s="336"/>
      <c r="AN150" s="336"/>
      <c r="AO150" s="336"/>
      <c r="AP150" s="347"/>
      <c r="AQ150" s="58">
        <f>ROUND(ROUND(K151+K152*M152,0)*(1+AM154),0)</f>
        <v>1008</v>
      </c>
      <c r="AR150" s="82" t="s">
        <v>1340</v>
      </c>
    </row>
    <row r="151" spans="1:44" ht="16.5" customHeight="1">
      <c r="A151" s="39">
        <v>11</v>
      </c>
      <c r="B151" s="108" t="s">
        <v>730</v>
      </c>
      <c r="C151" s="41" t="s">
        <v>731</v>
      </c>
      <c r="D151" s="311"/>
      <c r="E151" s="312"/>
      <c r="F151" s="47" t="s">
        <v>1457</v>
      </c>
      <c r="G151" s="48"/>
      <c r="H151" s="48"/>
      <c r="I151" s="48"/>
      <c r="J151" s="48"/>
      <c r="K151" s="299">
        <f>K55</f>
        <v>584</v>
      </c>
      <c r="L151" s="299"/>
      <c r="M151" s="16" t="s">
        <v>894</v>
      </c>
      <c r="N151" s="16"/>
      <c r="O151" s="48"/>
      <c r="P151" s="51"/>
      <c r="Q151" s="47"/>
      <c r="R151" s="48"/>
      <c r="S151" s="50"/>
      <c r="T151" s="49"/>
      <c r="U151" s="80"/>
      <c r="V151" s="47"/>
      <c r="W151" s="48"/>
      <c r="X151" s="48"/>
      <c r="Y151" s="48"/>
      <c r="Z151" s="50"/>
      <c r="AA151" s="49"/>
      <c r="AB151" s="80"/>
      <c r="AC151" s="52" t="s">
        <v>1279</v>
      </c>
      <c r="AD151" s="52"/>
      <c r="AE151" s="52"/>
      <c r="AF151" s="52"/>
      <c r="AG151" s="52"/>
      <c r="AH151" s="300">
        <f>$AH$7</f>
        <v>0.25</v>
      </c>
      <c r="AI151" s="298"/>
      <c r="AJ151" s="55" t="s">
        <v>1280</v>
      </c>
      <c r="AK151" s="63"/>
      <c r="AL151" s="320"/>
      <c r="AM151" s="337"/>
      <c r="AN151" s="337"/>
      <c r="AO151" s="337"/>
      <c r="AP151" s="345"/>
      <c r="AQ151" s="58">
        <f>ROUND(ROUND((K151+K152*M152)*(1+AH151),0)*(1+AM154),0)</f>
        <v>1260</v>
      </c>
      <c r="AR151" s="59"/>
    </row>
    <row r="152" spans="1:44" ht="16.5" customHeight="1">
      <c r="A152" s="39">
        <v>11</v>
      </c>
      <c r="B152" s="108" t="s">
        <v>732</v>
      </c>
      <c r="C152" s="41" t="s">
        <v>733</v>
      </c>
      <c r="D152" s="311"/>
      <c r="E152" s="312"/>
      <c r="F152" s="47"/>
      <c r="G152" s="48"/>
      <c r="H152" s="48"/>
      <c r="I152" s="48"/>
      <c r="J152" s="48"/>
      <c r="K152" s="16">
        <v>4</v>
      </c>
      <c r="L152" s="49" t="s">
        <v>895</v>
      </c>
      <c r="M152" s="299">
        <f>$M$80</f>
        <v>83</v>
      </c>
      <c r="N152" s="299"/>
      <c r="O152" s="48" t="s">
        <v>1278</v>
      </c>
      <c r="P152" s="51"/>
      <c r="Q152" s="47"/>
      <c r="R152" s="48"/>
      <c r="S152" s="50"/>
      <c r="T152" s="49"/>
      <c r="U152" s="80"/>
      <c r="V152" s="60"/>
      <c r="W152" s="36"/>
      <c r="X152" s="36"/>
      <c r="Y152" s="36"/>
      <c r="Z152" s="61"/>
      <c r="AA152" s="66"/>
      <c r="AB152" s="67"/>
      <c r="AC152" s="52" t="s">
        <v>1282</v>
      </c>
      <c r="AD152" s="52"/>
      <c r="AE152" s="52"/>
      <c r="AF152" s="52"/>
      <c r="AG152" s="52"/>
      <c r="AH152" s="300">
        <f>$AH$8</f>
        <v>0.5</v>
      </c>
      <c r="AI152" s="298"/>
      <c r="AJ152" s="55" t="s">
        <v>938</v>
      </c>
      <c r="AK152" s="63"/>
      <c r="AL152" s="110"/>
      <c r="AM152" s="111"/>
      <c r="AN152" s="111"/>
      <c r="AO152" s="111"/>
      <c r="AP152" s="112"/>
      <c r="AQ152" s="58">
        <f>ROUND(ROUND((K151+K152*M152)*(1+AH152),0)*(1+AM154),0)</f>
        <v>1511</v>
      </c>
      <c r="AR152" s="59"/>
    </row>
    <row r="153" spans="1:44" ht="16.5" customHeight="1">
      <c r="A153" s="39">
        <v>11</v>
      </c>
      <c r="B153" s="108" t="s">
        <v>734</v>
      </c>
      <c r="C153" s="41" t="s">
        <v>735</v>
      </c>
      <c r="D153" s="311"/>
      <c r="E153" s="312"/>
      <c r="F153" s="47"/>
      <c r="G153" s="48"/>
      <c r="H153" s="48"/>
      <c r="I153" s="48"/>
      <c r="J153" s="48"/>
      <c r="K153" s="48"/>
      <c r="L153" s="48"/>
      <c r="M153" s="48"/>
      <c r="N153" s="48"/>
      <c r="O153" s="48"/>
      <c r="P153" s="51"/>
      <c r="Q153" s="47"/>
      <c r="R153" s="48"/>
      <c r="S153" s="50"/>
      <c r="T153" s="49"/>
      <c r="U153" s="80"/>
      <c r="V153" s="47" t="s">
        <v>1284</v>
      </c>
      <c r="W153" s="48"/>
      <c r="X153" s="48"/>
      <c r="Y153" s="48"/>
      <c r="Z153" s="50"/>
      <c r="AA153" s="49"/>
      <c r="AB153" s="80"/>
      <c r="AC153" s="48"/>
      <c r="AD153" s="48"/>
      <c r="AE153" s="48"/>
      <c r="AF153" s="48"/>
      <c r="AG153" s="48"/>
      <c r="AH153" s="8"/>
      <c r="AI153" s="8"/>
      <c r="AJ153" s="26"/>
      <c r="AK153" s="44"/>
      <c r="AL153" s="47"/>
      <c r="AM153" s="48"/>
      <c r="AN153" s="48"/>
      <c r="AO153" s="48"/>
      <c r="AP153" s="51"/>
      <c r="AQ153" s="58">
        <f>ROUND(ROUND((K151+K152*M152)*Z154,0)*(1+AM154),0)</f>
        <v>2015</v>
      </c>
      <c r="AR153" s="59"/>
    </row>
    <row r="154" spans="1:44" ht="16.5" customHeight="1">
      <c r="A154" s="39">
        <v>11</v>
      </c>
      <c r="B154" s="108" t="s">
        <v>736</v>
      </c>
      <c r="C154" s="41" t="s">
        <v>737</v>
      </c>
      <c r="D154" s="311"/>
      <c r="E154" s="312"/>
      <c r="F154" s="47"/>
      <c r="G154" s="48"/>
      <c r="H154" s="48"/>
      <c r="I154" s="48"/>
      <c r="J154" s="48"/>
      <c r="K154" s="48"/>
      <c r="L154" s="48"/>
      <c r="M154" s="48"/>
      <c r="N154" s="48"/>
      <c r="O154" s="48"/>
      <c r="P154" s="51"/>
      <c r="Q154" s="47"/>
      <c r="R154" s="48"/>
      <c r="S154" s="50"/>
      <c r="T154" s="49"/>
      <c r="U154" s="80"/>
      <c r="V154" s="47"/>
      <c r="W154" s="48"/>
      <c r="X154" s="30"/>
      <c r="Y154" s="50" t="s">
        <v>893</v>
      </c>
      <c r="Z154" s="313">
        <f>$Z$10</f>
        <v>2</v>
      </c>
      <c r="AA154" s="299"/>
      <c r="AB154" s="65"/>
      <c r="AC154" s="52" t="s">
        <v>1279</v>
      </c>
      <c r="AD154" s="52"/>
      <c r="AE154" s="52"/>
      <c r="AF154" s="52"/>
      <c r="AG154" s="52"/>
      <c r="AH154" s="300">
        <f>$AH$7</f>
        <v>0.25</v>
      </c>
      <c r="AI154" s="298"/>
      <c r="AJ154" s="55" t="s">
        <v>756</v>
      </c>
      <c r="AK154" s="63"/>
      <c r="AL154" s="110"/>
      <c r="AM154" s="313">
        <f>$AM$10</f>
        <v>0.1</v>
      </c>
      <c r="AN154" s="313"/>
      <c r="AO154" s="111" t="s">
        <v>756</v>
      </c>
      <c r="AP154" s="112"/>
      <c r="AQ154" s="58">
        <f>ROUND(ROUND(ROUND((K151+K152*M152)*Z154,0)*(1+AH154),0)*(1+AM154),0)</f>
        <v>2519</v>
      </c>
      <c r="AR154" s="59"/>
    </row>
    <row r="155" spans="1:44" ht="16.5" customHeight="1">
      <c r="A155" s="39">
        <v>11</v>
      </c>
      <c r="B155" s="108" t="s">
        <v>738</v>
      </c>
      <c r="C155" s="41" t="s">
        <v>739</v>
      </c>
      <c r="D155" s="311"/>
      <c r="E155" s="312"/>
      <c r="F155" s="47"/>
      <c r="G155" s="48"/>
      <c r="H155" s="48"/>
      <c r="I155" s="48"/>
      <c r="J155" s="48"/>
      <c r="K155" s="36"/>
      <c r="L155" s="48"/>
      <c r="M155" s="48"/>
      <c r="N155" s="48"/>
      <c r="O155" s="48"/>
      <c r="P155" s="51"/>
      <c r="Q155" s="60"/>
      <c r="R155" s="36"/>
      <c r="S155" s="61"/>
      <c r="T155" s="66"/>
      <c r="U155" s="67"/>
      <c r="V155" s="60"/>
      <c r="W155" s="36"/>
      <c r="X155" s="36"/>
      <c r="Y155" s="36"/>
      <c r="Z155" s="61"/>
      <c r="AA155" s="66"/>
      <c r="AB155" s="67"/>
      <c r="AC155" s="52" t="s">
        <v>1282</v>
      </c>
      <c r="AD155" s="52"/>
      <c r="AE155" s="52"/>
      <c r="AF155" s="52"/>
      <c r="AG155" s="52"/>
      <c r="AH155" s="300">
        <f>$AH$8</f>
        <v>0.5</v>
      </c>
      <c r="AI155" s="298"/>
      <c r="AJ155" s="55" t="s">
        <v>938</v>
      </c>
      <c r="AK155" s="63"/>
      <c r="AL155" s="110"/>
      <c r="AM155" s="111"/>
      <c r="AN155" s="111"/>
      <c r="AO155" s="111"/>
      <c r="AP155" s="112"/>
      <c r="AQ155" s="58">
        <f>ROUND(ROUND(ROUND((K151+K152*M152)*Z154,0)*(1+AH155),0)*(1+AM154),0)</f>
        <v>3023</v>
      </c>
      <c r="AR155" s="59"/>
    </row>
    <row r="156" spans="1:44" ht="16.5" customHeight="1">
      <c r="A156" s="39">
        <v>11</v>
      </c>
      <c r="B156" s="108" t="s">
        <v>740</v>
      </c>
      <c r="C156" s="41" t="s">
        <v>741</v>
      </c>
      <c r="D156" s="18"/>
      <c r="E156" s="84"/>
      <c r="F156" s="304" t="s">
        <v>1463</v>
      </c>
      <c r="G156" s="314"/>
      <c r="H156" s="314"/>
      <c r="I156" s="314"/>
      <c r="J156" s="42" t="s">
        <v>1421</v>
      </c>
      <c r="K156" s="48"/>
      <c r="L156" s="26"/>
      <c r="M156" s="26"/>
      <c r="N156" s="26"/>
      <c r="O156" s="26"/>
      <c r="P156" s="44"/>
      <c r="Q156" s="42"/>
      <c r="R156" s="26"/>
      <c r="S156" s="43"/>
      <c r="T156" s="78"/>
      <c r="U156" s="79"/>
      <c r="V156" s="42"/>
      <c r="W156" s="26"/>
      <c r="X156" s="26"/>
      <c r="Y156" s="26"/>
      <c r="Z156" s="43"/>
      <c r="AA156" s="78"/>
      <c r="AB156" s="79"/>
      <c r="AC156" s="26"/>
      <c r="AD156" s="26"/>
      <c r="AE156" s="26"/>
      <c r="AF156" s="26"/>
      <c r="AG156" s="26"/>
      <c r="AH156" s="27"/>
      <c r="AI156" s="27"/>
      <c r="AJ156" s="26"/>
      <c r="AK156" s="44"/>
      <c r="AL156" s="47"/>
      <c r="AM156" s="48"/>
      <c r="AN156" s="48"/>
      <c r="AO156" s="48"/>
      <c r="AP156" s="51"/>
      <c r="AQ156" s="58">
        <f>ROUND(ROUND(F160+F161*H161+K159*M159,0)*(1+AM154),0)</f>
        <v>1099</v>
      </c>
      <c r="AR156" s="59"/>
    </row>
    <row r="157" spans="1:44" ht="16.5" customHeight="1">
      <c r="A157" s="39">
        <v>11</v>
      </c>
      <c r="B157" s="108" t="s">
        <v>742</v>
      </c>
      <c r="C157" s="41" t="s">
        <v>743</v>
      </c>
      <c r="D157" s="18"/>
      <c r="E157" s="84"/>
      <c r="F157" s="306"/>
      <c r="G157" s="305"/>
      <c r="H157" s="305"/>
      <c r="I157" s="305"/>
      <c r="J157" s="47" t="s">
        <v>1443</v>
      </c>
      <c r="K157" s="48"/>
      <c r="L157" s="48"/>
      <c r="M157" s="48"/>
      <c r="N157" s="48"/>
      <c r="O157" s="48"/>
      <c r="P157" s="51"/>
      <c r="Q157" s="47"/>
      <c r="R157" s="48"/>
      <c r="S157" s="50"/>
      <c r="T157" s="49"/>
      <c r="U157" s="80"/>
      <c r="V157" s="47"/>
      <c r="W157" s="48"/>
      <c r="X157" s="48"/>
      <c r="Y157" s="48"/>
      <c r="Z157" s="50"/>
      <c r="AA157" s="49"/>
      <c r="AB157" s="80"/>
      <c r="AC157" s="52" t="s">
        <v>1279</v>
      </c>
      <c r="AD157" s="52"/>
      <c r="AE157" s="52"/>
      <c r="AF157" s="52"/>
      <c r="AG157" s="52"/>
      <c r="AH157" s="300">
        <f>$AH$7</f>
        <v>0.25</v>
      </c>
      <c r="AI157" s="298"/>
      <c r="AJ157" s="55" t="s">
        <v>1280</v>
      </c>
      <c r="AK157" s="63"/>
      <c r="AL157" s="110"/>
      <c r="AM157" s="111"/>
      <c r="AN157" s="111"/>
      <c r="AO157" s="111"/>
      <c r="AP157" s="112"/>
      <c r="AQ157" s="58">
        <f>ROUND(ROUND((F160+F161*H161+K159*M159)*(1+AH157),0)*(1+AM154),0)</f>
        <v>1374</v>
      </c>
      <c r="AR157" s="59"/>
    </row>
    <row r="158" spans="1:44" ht="16.5" customHeight="1">
      <c r="A158" s="39">
        <v>11</v>
      </c>
      <c r="B158" s="108" t="s">
        <v>744</v>
      </c>
      <c r="C158" s="41" t="s">
        <v>745</v>
      </c>
      <c r="D158" s="18"/>
      <c r="E158" s="84"/>
      <c r="F158" s="306"/>
      <c r="G158" s="305"/>
      <c r="H158" s="305"/>
      <c r="I158" s="305"/>
      <c r="J158" s="83"/>
      <c r="K158" s="48"/>
      <c r="L158" s="48"/>
      <c r="M158" s="48"/>
      <c r="N158" s="48"/>
      <c r="O158" s="48"/>
      <c r="P158" s="51"/>
      <c r="Q158" s="47"/>
      <c r="R158" s="48"/>
      <c r="S158" s="50"/>
      <c r="T158" s="49"/>
      <c r="U158" s="80"/>
      <c r="V158" s="60"/>
      <c r="W158" s="36"/>
      <c r="X158" s="36"/>
      <c r="Y158" s="36"/>
      <c r="Z158" s="61"/>
      <c r="AA158" s="66"/>
      <c r="AB158" s="67"/>
      <c r="AC158" s="52" t="s">
        <v>1282</v>
      </c>
      <c r="AD158" s="52"/>
      <c r="AE158" s="52"/>
      <c r="AF158" s="52"/>
      <c r="AG158" s="52"/>
      <c r="AH158" s="300">
        <f>$AH$8</f>
        <v>0.5</v>
      </c>
      <c r="AI158" s="298"/>
      <c r="AJ158" s="55" t="s">
        <v>938</v>
      </c>
      <c r="AK158" s="63"/>
      <c r="AL158" s="110"/>
      <c r="AM158" s="111"/>
      <c r="AN158" s="111"/>
      <c r="AO158" s="111"/>
      <c r="AP158" s="112"/>
      <c r="AQ158" s="58">
        <f>ROUND(ROUND((F160+F161*H161+K159*M159)*(1+AH158),0)*(1+AM154),0)</f>
        <v>1649</v>
      </c>
      <c r="AR158" s="59"/>
    </row>
    <row r="159" spans="1:44" ht="16.5" customHeight="1">
      <c r="A159" s="39">
        <v>11</v>
      </c>
      <c r="B159" s="108" t="s">
        <v>746</v>
      </c>
      <c r="C159" s="41" t="s">
        <v>747</v>
      </c>
      <c r="D159" s="18"/>
      <c r="E159" s="84"/>
      <c r="F159" s="307"/>
      <c r="G159" s="308"/>
      <c r="H159" s="308"/>
      <c r="I159" s="308"/>
      <c r="J159" s="85" t="s">
        <v>896</v>
      </c>
      <c r="K159" s="16">
        <v>1</v>
      </c>
      <c r="L159" s="16" t="s">
        <v>893</v>
      </c>
      <c r="M159" s="299">
        <f>$M$15</f>
        <v>83</v>
      </c>
      <c r="N159" s="299"/>
      <c r="O159" s="48" t="s">
        <v>1278</v>
      </c>
      <c r="P159" s="51"/>
      <c r="Q159" s="47"/>
      <c r="R159" s="48"/>
      <c r="S159" s="50"/>
      <c r="T159" s="49"/>
      <c r="U159" s="80"/>
      <c r="V159" s="47" t="s">
        <v>1284</v>
      </c>
      <c r="W159" s="48"/>
      <c r="X159" s="48"/>
      <c r="Y159" s="48"/>
      <c r="Z159" s="50"/>
      <c r="AA159" s="49"/>
      <c r="AB159" s="80"/>
      <c r="AC159" s="48"/>
      <c r="AD159" s="48"/>
      <c r="AE159" s="48"/>
      <c r="AF159" s="48"/>
      <c r="AG159" s="48"/>
      <c r="AH159" s="8"/>
      <c r="AI159" s="8"/>
      <c r="AJ159" s="26"/>
      <c r="AK159" s="44"/>
      <c r="AL159" s="47"/>
      <c r="AM159" s="48"/>
      <c r="AN159" s="48"/>
      <c r="AO159" s="48"/>
      <c r="AP159" s="51"/>
      <c r="AQ159" s="58">
        <f>ROUND(ROUND((F160+F161*H161+K159*M159)*Z160,0)*(1+AM154),0)</f>
        <v>2198</v>
      </c>
      <c r="AR159" s="59"/>
    </row>
    <row r="160" spans="1:44" ht="16.5" customHeight="1">
      <c r="A160" s="39">
        <v>11</v>
      </c>
      <c r="B160" s="108" t="s">
        <v>748</v>
      </c>
      <c r="C160" s="41" t="s">
        <v>749</v>
      </c>
      <c r="D160" s="18"/>
      <c r="E160" s="84"/>
      <c r="F160" s="309">
        <f>K151</f>
        <v>584</v>
      </c>
      <c r="G160" s="310"/>
      <c r="H160" s="16" t="s">
        <v>896</v>
      </c>
      <c r="I160" s="16"/>
      <c r="J160" s="47"/>
      <c r="K160" s="48"/>
      <c r="L160" s="48"/>
      <c r="M160" s="70"/>
      <c r="N160" s="70"/>
      <c r="O160" s="48"/>
      <c r="P160" s="51"/>
      <c r="Q160" s="47"/>
      <c r="R160" s="48"/>
      <c r="S160" s="50"/>
      <c r="T160" s="49"/>
      <c r="U160" s="80"/>
      <c r="V160" s="47"/>
      <c r="W160" s="48"/>
      <c r="X160" s="30"/>
      <c r="Y160" s="50" t="s">
        <v>893</v>
      </c>
      <c r="Z160" s="313">
        <f>$Z$10</f>
        <v>2</v>
      </c>
      <c r="AA160" s="299"/>
      <c r="AB160" s="65"/>
      <c r="AC160" s="52" t="s">
        <v>1279</v>
      </c>
      <c r="AD160" s="52"/>
      <c r="AE160" s="52"/>
      <c r="AF160" s="52"/>
      <c r="AG160" s="52"/>
      <c r="AH160" s="300">
        <f>$AH$7</f>
        <v>0.25</v>
      </c>
      <c r="AI160" s="298"/>
      <c r="AJ160" s="55" t="s">
        <v>756</v>
      </c>
      <c r="AK160" s="63"/>
      <c r="AL160" s="110"/>
      <c r="AM160" s="111"/>
      <c r="AN160" s="111"/>
      <c r="AO160" s="111"/>
      <c r="AP160" s="112"/>
      <c r="AQ160" s="58">
        <f>ROUND(ROUND(ROUND((F160+F161*H161+K159*M159)*Z160,0)*(1+AH160),0)*(1+AM154),0)</f>
        <v>2748</v>
      </c>
      <c r="AR160" s="59"/>
    </row>
    <row r="161" spans="1:44" ht="16.5" customHeight="1">
      <c r="A161" s="39">
        <v>11</v>
      </c>
      <c r="B161" s="108" t="s">
        <v>750</v>
      </c>
      <c r="C161" s="41" t="s">
        <v>751</v>
      </c>
      <c r="D161" s="18"/>
      <c r="E161" s="84"/>
      <c r="F161" s="90">
        <f>K152</f>
        <v>4</v>
      </c>
      <c r="G161" s="49" t="s">
        <v>893</v>
      </c>
      <c r="H161" s="299">
        <f>M152</f>
        <v>83</v>
      </c>
      <c r="I161" s="299"/>
      <c r="J161" s="47"/>
      <c r="K161" s="36"/>
      <c r="L161" s="48"/>
      <c r="M161" s="48"/>
      <c r="N161" s="48"/>
      <c r="O161" s="48"/>
      <c r="P161" s="51"/>
      <c r="Q161" s="60"/>
      <c r="R161" s="36"/>
      <c r="S161" s="61"/>
      <c r="T161" s="66"/>
      <c r="U161" s="67"/>
      <c r="V161" s="60"/>
      <c r="W161" s="36"/>
      <c r="X161" s="36"/>
      <c r="Y161" s="36"/>
      <c r="Z161" s="61"/>
      <c r="AA161" s="66"/>
      <c r="AB161" s="67"/>
      <c r="AC161" s="52" t="s">
        <v>1282</v>
      </c>
      <c r="AD161" s="52"/>
      <c r="AE161" s="52"/>
      <c r="AF161" s="52"/>
      <c r="AG161" s="52"/>
      <c r="AH161" s="300">
        <f>$AH$8</f>
        <v>0.5</v>
      </c>
      <c r="AI161" s="298"/>
      <c r="AJ161" s="55" t="s">
        <v>938</v>
      </c>
      <c r="AK161" s="63"/>
      <c r="AL161" s="110"/>
      <c r="AM161" s="111"/>
      <c r="AN161" s="111"/>
      <c r="AO161" s="111"/>
      <c r="AP161" s="112"/>
      <c r="AQ161" s="58">
        <f>ROUND(ROUND(ROUND((F160+F161*H161+K159*M159)*Z160,0)*(1+AH161),0)*(1+AM154),0)</f>
        <v>3297</v>
      </c>
      <c r="AR161" s="59"/>
    </row>
    <row r="162" spans="1:44" ht="16.5" customHeight="1">
      <c r="A162" s="39">
        <v>11</v>
      </c>
      <c r="B162" s="108" t="s">
        <v>752</v>
      </c>
      <c r="C162" s="41" t="s">
        <v>753</v>
      </c>
      <c r="D162" s="18"/>
      <c r="E162" s="84"/>
      <c r="F162" s="48"/>
      <c r="G162" s="48"/>
      <c r="H162" s="48"/>
      <c r="I162" s="50" t="s">
        <v>1278</v>
      </c>
      <c r="J162" s="42" t="s">
        <v>1449</v>
      </c>
      <c r="K162" s="48"/>
      <c r="L162" s="26"/>
      <c r="M162" s="26"/>
      <c r="N162" s="26"/>
      <c r="O162" s="26"/>
      <c r="P162" s="44"/>
      <c r="Q162" s="47"/>
      <c r="R162" s="48"/>
      <c r="S162" s="50"/>
      <c r="T162" s="49"/>
      <c r="U162" s="80"/>
      <c r="V162" s="42"/>
      <c r="W162" s="26"/>
      <c r="X162" s="26"/>
      <c r="Y162" s="26"/>
      <c r="Z162" s="43"/>
      <c r="AA162" s="78"/>
      <c r="AB162" s="79"/>
      <c r="AC162" s="18"/>
      <c r="AD162" s="18"/>
      <c r="AE162" s="18"/>
      <c r="AF162" s="18"/>
      <c r="AG162" s="18"/>
      <c r="AH162" s="8"/>
      <c r="AI162" s="8"/>
      <c r="AJ162" s="26"/>
      <c r="AK162" s="44"/>
      <c r="AL162" s="47"/>
      <c r="AM162" s="48"/>
      <c r="AN162" s="48"/>
      <c r="AO162" s="48"/>
      <c r="AP162" s="51"/>
      <c r="AQ162" s="58">
        <f>ROUND(ROUND(F160+F161*H161+K165*M165,0)*(1+AM154),0)</f>
        <v>1190</v>
      </c>
      <c r="AR162" s="59"/>
    </row>
    <row r="163" spans="1:44" ht="16.5" customHeight="1">
      <c r="A163" s="39">
        <v>11</v>
      </c>
      <c r="B163" s="108" t="s">
        <v>754</v>
      </c>
      <c r="C163" s="41" t="s">
        <v>755</v>
      </c>
      <c r="D163" s="18"/>
      <c r="E163" s="84"/>
      <c r="F163" s="48"/>
      <c r="G163" s="48"/>
      <c r="H163" s="48"/>
      <c r="I163" s="48"/>
      <c r="J163" s="47" t="s">
        <v>1471</v>
      </c>
      <c r="K163" s="48"/>
      <c r="L163" s="48"/>
      <c r="M163" s="48"/>
      <c r="N163" s="48"/>
      <c r="O163" s="48"/>
      <c r="P163" s="51"/>
      <c r="Q163" s="47"/>
      <c r="R163" s="48"/>
      <c r="S163" s="50"/>
      <c r="T163" s="49"/>
      <c r="U163" s="80"/>
      <c r="V163" s="47"/>
      <c r="W163" s="48"/>
      <c r="X163" s="48"/>
      <c r="Y163" s="48"/>
      <c r="Z163" s="50"/>
      <c r="AA163" s="49"/>
      <c r="AB163" s="80"/>
      <c r="AC163" s="52" t="s">
        <v>1279</v>
      </c>
      <c r="AD163" s="52"/>
      <c r="AE163" s="52"/>
      <c r="AF163" s="52"/>
      <c r="AG163" s="52"/>
      <c r="AH163" s="300">
        <f>$AH$7</f>
        <v>0.25</v>
      </c>
      <c r="AI163" s="298"/>
      <c r="AJ163" s="55" t="s">
        <v>1280</v>
      </c>
      <c r="AK163" s="63"/>
      <c r="AL163" s="110"/>
      <c r="AM163" s="111"/>
      <c r="AN163" s="111"/>
      <c r="AO163" s="111"/>
      <c r="AP163" s="112"/>
      <c r="AQ163" s="58">
        <f>ROUND(ROUND((F160+F161*H161+K165*M165)*(1+AH163),0)*(1+AM154),0)</f>
        <v>1488</v>
      </c>
      <c r="AR163" s="59"/>
    </row>
    <row r="164" spans="1:44" ht="16.5" customHeight="1">
      <c r="A164" s="39">
        <v>11</v>
      </c>
      <c r="B164" s="108" t="s">
        <v>760</v>
      </c>
      <c r="C164" s="41" t="s">
        <v>761</v>
      </c>
      <c r="D164" s="18"/>
      <c r="E164" s="84"/>
      <c r="F164" s="48"/>
      <c r="G164" s="48"/>
      <c r="H164" s="48"/>
      <c r="I164" s="48"/>
      <c r="J164" s="47"/>
      <c r="K164" s="48"/>
      <c r="L164" s="48"/>
      <c r="M164" s="48"/>
      <c r="N164" s="48"/>
      <c r="O164" s="48"/>
      <c r="P164" s="51"/>
      <c r="Q164" s="47"/>
      <c r="R164" s="48"/>
      <c r="S164" s="50"/>
      <c r="T164" s="49"/>
      <c r="U164" s="80"/>
      <c r="V164" s="60"/>
      <c r="W164" s="36"/>
      <c r="X164" s="36"/>
      <c r="Y164" s="36"/>
      <c r="Z164" s="61"/>
      <c r="AA164" s="66"/>
      <c r="AB164" s="67"/>
      <c r="AC164" s="52" t="s">
        <v>1282</v>
      </c>
      <c r="AD164" s="52"/>
      <c r="AE164" s="52"/>
      <c r="AF164" s="52"/>
      <c r="AG164" s="52"/>
      <c r="AH164" s="300">
        <f>$AH$8</f>
        <v>0.5</v>
      </c>
      <c r="AI164" s="298"/>
      <c r="AJ164" s="55" t="s">
        <v>938</v>
      </c>
      <c r="AK164" s="63"/>
      <c r="AL164" s="110"/>
      <c r="AM164" s="111"/>
      <c r="AN164" s="111"/>
      <c r="AO164" s="111"/>
      <c r="AP164" s="112"/>
      <c r="AQ164" s="58">
        <f>ROUND(ROUND((F160+F161*H161+K165*M165)*(1+AH164),0)*(1+AM154),0)</f>
        <v>1785</v>
      </c>
      <c r="AR164" s="59"/>
    </row>
    <row r="165" spans="1:44" ht="16.5" customHeight="1">
      <c r="A165" s="39">
        <v>11</v>
      </c>
      <c r="B165" s="108" t="s">
        <v>762</v>
      </c>
      <c r="C165" s="41" t="s">
        <v>763</v>
      </c>
      <c r="D165" s="18"/>
      <c r="E165" s="84"/>
      <c r="F165" s="48"/>
      <c r="G165" s="48"/>
      <c r="H165" s="48"/>
      <c r="I165" s="48"/>
      <c r="J165" s="85" t="s">
        <v>896</v>
      </c>
      <c r="K165" s="16">
        <v>2</v>
      </c>
      <c r="L165" s="16" t="s">
        <v>893</v>
      </c>
      <c r="M165" s="299">
        <f>$M$15</f>
        <v>83</v>
      </c>
      <c r="N165" s="299"/>
      <c r="O165" s="48" t="s">
        <v>1278</v>
      </c>
      <c r="P165" s="51"/>
      <c r="Q165" s="47"/>
      <c r="R165" s="48"/>
      <c r="S165" s="50"/>
      <c r="T165" s="49"/>
      <c r="U165" s="80"/>
      <c r="V165" s="47" t="s">
        <v>1284</v>
      </c>
      <c r="W165" s="48"/>
      <c r="X165" s="48"/>
      <c r="Y165" s="48"/>
      <c r="Z165" s="50"/>
      <c r="AA165" s="49"/>
      <c r="AB165" s="80"/>
      <c r="AC165" s="18"/>
      <c r="AD165" s="18"/>
      <c r="AE165" s="18"/>
      <c r="AF165" s="18"/>
      <c r="AG165" s="18"/>
      <c r="AH165" s="8"/>
      <c r="AI165" s="8"/>
      <c r="AJ165" s="26"/>
      <c r="AK165" s="44"/>
      <c r="AL165" s="47"/>
      <c r="AM165" s="48"/>
      <c r="AN165" s="48"/>
      <c r="AO165" s="48"/>
      <c r="AP165" s="51"/>
      <c r="AQ165" s="58">
        <f>ROUND(ROUND((F160+F161*H161+K165*M165)*Z166,0)*(1+AM154),0)</f>
        <v>2380</v>
      </c>
      <c r="AR165" s="59"/>
    </row>
    <row r="166" spans="1:44" ht="16.5" customHeight="1">
      <c r="A166" s="39">
        <v>11</v>
      </c>
      <c r="B166" s="108" t="s">
        <v>764</v>
      </c>
      <c r="C166" s="41" t="s">
        <v>765</v>
      </c>
      <c r="D166" s="18"/>
      <c r="E166" s="84"/>
      <c r="F166" s="48"/>
      <c r="G166" s="48"/>
      <c r="H166" s="48"/>
      <c r="I166" s="48"/>
      <c r="J166" s="47"/>
      <c r="K166" s="48"/>
      <c r="L166" s="48"/>
      <c r="M166" s="48"/>
      <c r="N166" s="48"/>
      <c r="O166" s="48"/>
      <c r="P166" s="51"/>
      <c r="Q166" s="47"/>
      <c r="R166" s="48"/>
      <c r="S166" s="50"/>
      <c r="T166" s="49"/>
      <c r="U166" s="80"/>
      <c r="V166" s="47"/>
      <c r="W166" s="48"/>
      <c r="X166" s="30"/>
      <c r="Y166" s="50" t="s">
        <v>893</v>
      </c>
      <c r="Z166" s="313">
        <f>$Z$10</f>
        <v>2</v>
      </c>
      <c r="AA166" s="299"/>
      <c r="AB166" s="65"/>
      <c r="AC166" s="52" t="s">
        <v>1279</v>
      </c>
      <c r="AD166" s="52"/>
      <c r="AE166" s="52"/>
      <c r="AF166" s="52"/>
      <c r="AG166" s="52"/>
      <c r="AH166" s="300">
        <f>$AH$7</f>
        <v>0.25</v>
      </c>
      <c r="AI166" s="298"/>
      <c r="AJ166" s="55" t="s">
        <v>756</v>
      </c>
      <c r="AK166" s="63"/>
      <c r="AL166" s="110"/>
      <c r="AM166" s="111"/>
      <c r="AN166" s="111"/>
      <c r="AO166" s="111"/>
      <c r="AP166" s="112"/>
      <c r="AQ166" s="58">
        <f>ROUND(ROUND(ROUND((F160+F161*H161+K165*M165)*Z166,0)*(1+AH166),0)*(1+AM154),0)</f>
        <v>2976</v>
      </c>
      <c r="AR166" s="59"/>
    </row>
    <row r="167" spans="1:44" ht="16.5" customHeight="1">
      <c r="A167" s="39">
        <v>11</v>
      </c>
      <c r="B167" s="108" t="s">
        <v>766</v>
      </c>
      <c r="C167" s="41" t="s">
        <v>767</v>
      </c>
      <c r="D167" s="18"/>
      <c r="E167" s="84"/>
      <c r="F167" s="48"/>
      <c r="G167" s="48"/>
      <c r="H167" s="48"/>
      <c r="I167" s="48"/>
      <c r="J167" s="47"/>
      <c r="K167" s="95"/>
      <c r="L167" s="98"/>
      <c r="M167" s="98"/>
      <c r="N167" s="98"/>
      <c r="O167" s="98"/>
      <c r="P167" s="99"/>
      <c r="Q167" s="60"/>
      <c r="R167" s="36"/>
      <c r="S167" s="61"/>
      <c r="T167" s="66"/>
      <c r="U167" s="67"/>
      <c r="V167" s="60"/>
      <c r="W167" s="36"/>
      <c r="X167" s="36"/>
      <c r="Y167" s="36"/>
      <c r="Z167" s="61"/>
      <c r="AA167" s="66"/>
      <c r="AB167" s="67"/>
      <c r="AC167" s="52" t="s">
        <v>1282</v>
      </c>
      <c r="AD167" s="52"/>
      <c r="AE167" s="52"/>
      <c r="AF167" s="52"/>
      <c r="AG167" s="52"/>
      <c r="AH167" s="300">
        <f>$AH$8</f>
        <v>0.5</v>
      </c>
      <c r="AI167" s="298"/>
      <c r="AJ167" s="55" t="s">
        <v>938</v>
      </c>
      <c r="AK167" s="63"/>
      <c r="AL167" s="110"/>
      <c r="AM167" s="111"/>
      <c r="AN167" s="111"/>
      <c r="AO167" s="111"/>
      <c r="AP167" s="112"/>
      <c r="AQ167" s="58">
        <f>ROUND(ROUND(ROUND((F160+F161*H161+K165*M165)*Z166,0)*(1+AH167),0)*(1+AM154),0)</f>
        <v>3571</v>
      </c>
      <c r="AR167" s="59"/>
    </row>
    <row r="168" spans="1:44" ht="16.5" customHeight="1">
      <c r="A168" s="39">
        <v>11</v>
      </c>
      <c r="B168" s="108" t="s">
        <v>768</v>
      </c>
      <c r="C168" s="41" t="s">
        <v>769</v>
      </c>
      <c r="D168" s="18"/>
      <c r="E168" s="84"/>
      <c r="F168" s="47"/>
      <c r="G168" s="48"/>
      <c r="H168" s="48"/>
      <c r="I168" s="51"/>
      <c r="J168" s="42" t="s">
        <v>1477</v>
      </c>
      <c r="K168" s="48"/>
      <c r="L168" s="26"/>
      <c r="M168" s="26"/>
      <c r="N168" s="26"/>
      <c r="O168" s="26"/>
      <c r="P168" s="44"/>
      <c r="Q168" s="47"/>
      <c r="R168" s="48"/>
      <c r="S168" s="50"/>
      <c r="T168" s="49"/>
      <c r="U168" s="80"/>
      <c r="V168" s="42"/>
      <c r="W168" s="26"/>
      <c r="X168" s="26"/>
      <c r="Y168" s="26"/>
      <c r="Z168" s="43"/>
      <c r="AA168" s="78"/>
      <c r="AB168" s="79"/>
      <c r="AC168" s="18"/>
      <c r="AD168" s="18"/>
      <c r="AE168" s="18"/>
      <c r="AF168" s="18"/>
      <c r="AG168" s="18"/>
      <c r="AH168" s="8"/>
      <c r="AI168" s="8"/>
      <c r="AJ168" s="26"/>
      <c r="AK168" s="44"/>
      <c r="AL168" s="47"/>
      <c r="AM168" s="48"/>
      <c r="AN168" s="48"/>
      <c r="AO168" s="48"/>
      <c r="AP168" s="51"/>
      <c r="AQ168" s="58">
        <f>ROUND(ROUND(F160+F161*H161+K171*M171,0)*(1+AM154),0)</f>
        <v>1282</v>
      </c>
      <c r="AR168" s="59"/>
    </row>
    <row r="169" spans="1:44" ht="16.5" customHeight="1">
      <c r="A169" s="39">
        <v>11</v>
      </c>
      <c r="B169" s="108" t="s">
        <v>770</v>
      </c>
      <c r="C169" s="41" t="s">
        <v>771</v>
      </c>
      <c r="D169" s="18"/>
      <c r="E169" s="84"/>
      <c r="F169" s="48"/>
      <c r="G169" s="48"/>
      <c r="H169" s="48"/>
      <c r="I169" s="48"/>
      <c r="J169" s="47"/>
      <c r="K169" s="48"/>
      <c r="L169" s="48"/>
      <c r="M169" s="48"/>
      <c r="N169" s="48"/>
      <c r="O169" s="48"/>
      <c r="P169" s="51"/>
      <c r="Q169" s="47"/>
      <c r="R169" s="48"/>
      <c r="S169" s="50"/>
      <c r="T169" s="49"/>
      <c r="U169" s="80"/>
      <c r="V169" s="47"/>
      <c r="W169" s="48"/>
      <c r="X169" s="48"/>
      <c r="Y169" s="48"/>
      <c r="Z169" s="50"/>
      <c r="AA169" s="49"/>
      <c r="AB169" s="80"/>
      <c r="AC169" s="52" t="s">
        <v>1279</v>
      </c>
      <c r="AD169" s="52"/>
      <c r="AE169" s="52"/>
      <c r="AF169" s="52"/>
      <c r="AG169" s="52"/>
      <c r="AH169" s="300">
        <f>$AH$7</f>
        <v>0.25</v>
      </c>
      <c r="AI169" s="298"/>
      <c r="AJ169" s="55" t="s">
        <v>1280</v>
      </c>
      <c r="AK169" s="63"/>
      <c r="AL169" s="110"/>
      <c r="AM169" s="111"/>
      <c r="AN169" s="111"/>
      <c r="AO169" s="111"/>
      <c r="AP169" s="112"/>
      <c r="AQ169" s="58">
        <f>ROUND(ROUND((F160+F161*H161+K171*M171)*(1+AH169),0)*(1+AM154),0)</f>
        <v>1602</v>
      </c>
      <c r="AR169" s="59"/>
    </row>
    <row r="170" spans="1:44" ht="16.5" customHeight="1">
      <c r="A170" s="39">
        <v>11</v>
      </c>
      <c r="B170" s="108" t="s">
        <v>772</v>
      </c>
      <c r="C170" s="41" t="s">
        <v>773</v>
      </c>
      <c r="D170" s="18"/>
      <c r="E170" s="84"/>
      <c r="F170" s="48"/>
      <c r="G170" s="48"/>
      <c r="H170" s="48"/>
      <c r="I170" s="48"/>
      <c r="J170" s="47"/>
      <c r="K170" s="315"/>
      <c r="L170" s="315"/>
      <c r="M170" s="48"/>
      <c r="N170" s="48"/>
      <c r="O170" s="48"/>
      <c r="P170" s="51"/>
      <c r="Q170" s="47"/>
      <c r="R170" s="48"/>
      <c r="S170" s="50"/>
      <c r="T170" s="49"/>
      <c r="U170" s="80"/>
      <c r="V170" s="60"/>
      <c r="W170" s="36"/>
      <c r="X170" s="36"/>
      <c r="Y170" s="36"/>
      <c r="Z170" s="61"/>
      <c r="AA170" s="66"/>
      <c r="AB170" s="67"/>
      <c r="AC170" s="52" t="s">
        <v>1282</v>
      </c>
      <c r="AD170" s="52"/>
      <c r="AE170" s="52"/>
      <c r="AF170" s="52"/>
      <c r="AG170" s="52"/>
      <c r="AH170" s="300">
        <f>$AH$8</f>
        <v>0.5</v>
      </c>
      <c r="AI170" s="298"/>
      <c r="AJ170" s="55" t="s">
        <v>938</v>
      </c>
      <c r="AK170" s="63"/>
      <c r="AL170" s="110"/>
      <c r="AM170" s="111"/>
      <c r="AN170" s="111"/>
      <c r="AO170" s="111"/>
      <c r="AP170" s="112"/>
      <c r="AQ170" s="58">
        <f>ROUND(ROUND((F160+F161*H161+K171*M171)*(1+AH170),0)*(1+AM154),0)</f>
        <v>1923</v>
      </c>
      <c r="AR170" s="59"/>
    </row>
    <row r="171" spans="1:44" ht="16.5" customHeight="1">
      <c r="A171" s="39">
        <v>11</v>
      </c>
      <c r="B171" s="108" t="s">
        <v>774</v>
      </c>
      <c r="C171" s="41" t="s">
        <v>775</v>
      </c>
      <c r="D171" s="18"/>
      <c r="E171" s="84"/>
      <c r="F171" s="48"/>
      <c r="G171" s="48"/>
      <c r="H171" s="48"/>
      <c r="I171" s="48"/>
      <c r="J171" s="85" t="s">
        <v>896</v>
      </c>
      <c r="K171" s="16">
        <v>3</v>
      </c>
      <c r="L171" s="16" t="s">
        <v>893</v>
      </c>
      <c r="M171" s="299">
        <f>$M$15</f>
        <v>83</v>
      </c>
      <c r="N171" s="299"/>
      <c r="O171" s="48" t="s">
        <v>1278</v>
      </c>
      <c r="P171" s="51"/>
      <c r="Q171" s="47"/>
      <c r="R171" s="48"/>
      <c r="S171" s="50"/>
      <c r="T171" s="49"/>
      <c r="U171" s="80"/>
      <c r="V171" s="47" t="s">
        <v>1284</v>
      </c>
      <c r="W171" s="48"/>
      <c r="X171" s="48"/>
      <c r="Y171" s="48"/>
      <c r="Z171" s="50"/>
      <c r="AA171" s="49"/>
      <c r="AB171" s="80"/>
      <c r="AC171" s="18"/>
      <c r="AD171" s="18"/>
      <c r="AE171" s="18"/>
      <c r="AF171" s="18"/>
      <c r="AG171" s="18"/>
      <c r="AH171" s="8"/>
      <c r="AI171" s="8"/>
      <c r="AJ171" s="26"/>
      <c r="AK171" s="44"/>
      <c r="AL171" s="47"/>
      <c r="AM171" s="48"/>
      <c r="AN171" s="48"/>
      <c r="AO171" s="48"/>
      <c r="AP171" s="51"/>
      <c r="AQ171" s="58">
        <f>ROUND(ROUND((F160+F161*H161+K171*M171)*Z172,0)*(1+AM154),0)</f>
        <v>2563</v>
      </c>
      <c r="AR171" s="59"/>
    </row>
    <row r="172" spans="1:44" ht="16.5" customHeight="1">
      <c r="A172" s="39">
        <v>11</v>
      </c>
      <c r="B172" s="108" t="s">
        <v>776</v>
      </c>
      <c r="C172" s="41" t="s">
        <v>777</v>
      </c>
      <c r="D172" s="18"/>
      <c r="E172" s="84"/>
      <c r="F172" s="48"/>
      <c r="G172" s="48"/>
      <c r="H172" s="48"/>
      <c r="I172" s="48"/>
      <c r="J172" s="47"/>
      <c r="K172" s="48"/>
      <c r="L172" s="48"/>
      <c r="M172" s="48"/>
      <c r="N172" s="48"/>
      <c r="O172" s="48"/>
      <c r="P172" s="51"/>
      <c r="Q172" s="47"/>
      <c r="R172" s="48"/>
      <c r="S172" s="50"/>
      <c r="T172" s="49"/>
      <c r="U172" s="80"/>
      <c r="V172" s="47"/>
      <c r="W172" s="48"/>
      <c r="X172" s="48"/>
      <c r="Y172" s="50" t="s">
        <v>893</v>
      </c>
      <c r="Z172" s="313">
        <f>$Z$10</f>
        <v>2</v>
      </c>
      <c r="AA172" s="299"/>
      <c r="AB172" s="65"/>
      <c r="AC172" s="52" t="s">
        <v>1279</v>
      </c>
      <c r="AD172" s="52"/>
      <c r="AE172" s="52"/>
      <c r="AF172" s="52"/>
      <c r="AG172" s="52"/>
      <c r="AH172" s="300">
        <f>$AH$7</f>
        <v>0.25</v>
      </c>
      <c r="AI172" s="298"/>
      <c r="AJ172" s="55" t="s">
        <v>756</v>
      </c>
      <c r="AK172" s="63"/>
      <c r="AL172" s="110"/>
      <c r="AM172" s="111"/>
      <c r="AN172" s="111"/>
      <c r="AO172" s="111"/>
      <c r="AP172" s="112"/>
      <c r="AQ172" s="58">
        <f>ROUND(ROUND(ROUND((F160+F161*H161+K171*M171)*Z172,0)*(1+AH172),0)*(1+AM154),0)</f>
        <v>3204</v>
      </c>
      <c r="AR172" s="59"/>
    </row>
    <row r="173" spans="1:44" ht="16.5" customHeight="1">
      <c r="A173" s="39">
        <v>11</v>
      </c>
      <c r="B173" s="108" t="s">
        <v>778</v>
      </c>
      <c r="C173" s="41" t="s">
        <v>779</v>
      </c>
      <c r="D173" s="18"/>
      <c r="E173" s="84"/>
      <c r="F173" s="60"/>
      <c r="G173" s="36"/>
      <c r="H173" s="36"/>
      <c r="I173" s="36"/>
      <c r="J173" s="60"/>
      <c r="K173" s="95"/>
      <c r="L173" s="96"/>
      <c r="M173" s="96"/>
      <c r="N173" s="96"/>
      <c r="O173" s="96"/>
      <c r="P173" s="97"/>
      <c r="Q173" s="60"/>
      <c r="R173" s="36"/>
      <c r="S173" s="61"/>
      <c r="T173" s="66"/>
      <c r="U173" s="67"/>
      <c r="V173" s="60"/>
      <c r="W173" s="36"/>
      <c r="X173" s="36"/>
      <c r="Y173" s="36"/>
      <c r="Z173" s="61"/>
      <c r="AA173" s="66"/>
      <c r="AB173" s="67"/>
      <c r="AC173" s="52" t="s">
        <v>1282</v>
      </c>
      <c r="AD173" s="52"/>
      <c r="AE173" s="52"/>
      <c r="AF173" s="52"/>
      <c r="AG173" s="52"/>
      <c r="AH173" s="300">
        <f>$AH$8</f>
        <v>0.5</v>
      </c>
      <c r="AI173" s="298"/>
      <c r="AJ173" s="55" t="s">
        <v>938</v>
      </c>
      <c r="AK173" s="63"/>
      <c r="AL173" s="110"/>
      <c r="AM173" s="111"/>
      <c r="AN173" s="111"/>
      <c r="AO173" s="111"/>
      <c r="AP173" s="112"/>
      <c r="AQ173" s="58">
        <f>ROUND(ROUND(ROUND((F160+F161*H161+K171*M171)*Z172,0)*(1+AH173),0)*(1+AM154),0)</f>
        <v>3845</v>
      </c>
      <c r="AR173" s="59"/>
    </row>
    <row r="174" spans="1:44" ht="16.5" customHeight="1">
      <c r="A174" s="91">
        <v>11</v>
      </c>
      <c r="B174" s="108" t="s">
        <v>780</v>
      </c>
      <c r="C174" s="41" t="s">
        <v>781</v>
      </c>
      <c r="D174" s="311"/>
      <c r="E174" s="312"/>
      <c r="F174" s="47" t="s">
        <v>948</v>
      </c>
      <c r="G174" s="48"/>
      <c r="H174" s="48"/>
      <c r="I174" s="48"/>
      <c r="J174" s="48"/>
      <c r="K174" s="48"/>
      <c r="L174" s="48"/>
      <c r="M174" s="48"/>
      <c r="N174" s="48"/>
      <c r="O174" s="48"/>
      <c r="P174" s="51"/>
      <c r="Q174" s="47"/>
      <c r="R174" s="48"/>
      <c r="S174" s="50"/>
      <c r="T174" s="49"/>
      <c r="U174" s="80"/>
      <c r="V174" s="47"/>
      <c r="W174" s="48"/>
      <c r="X174" s="48"/>
      <c r="Y174" s="48"/>
      <c r="Z174" s="50"/>
      <c r="AA174" s="49"/>
      <c r="AB174" s="80"/>
      <c r="AC174" s="18"/>
      <c r="AD174" s="18"/>
      <c r="AE174" s="18"/>
      <c r="AF174" s="18"/>
      <c r="AG174" s="18"/>
      <c r="AH174" s="8"/>
      <c r="AI174" s="8"/>
      <c r="AJ174" s="48"/>
      <c r="AK174" s="51"/>
      <c r="AL174" s="346" t="s">
        <v>441</v>
      </c>
      <c r="AM174" s="336"/>
      <c r="AN174" s="336"/>
      <c r="AO174" s="336"/>
      <c r="AP174" s="347"/>
      <c r="AQ174" s="58">
        <f>ROUND(ROUND(K175+K176*M176,0)*(1+AM178),0)</f>
        <v>1099</v>
      </c>
      <c r="AR174" s="46"/>
    </row>
    <row r="175" spans="1:44" ht="16.5" customHeight="1">
      <c r="A175" s="39">
        <v>11</v>
      </c>
      <c r="B175" s="108" t="s">
        <v>782</v>
      </c>
      <c r="C175" s="41" t="s">
        <v>783</v>
      </c>
      <c r="D175" s="311"/>
      <c r="E175" s="312"/>
      <c r="F175" s="47" t="s">
        <v>1485</v>
      </c>
      <c r="G175" s="48"/>
      <c r="H175" s="48"/>
      <c r="I175" s="48"/>
      <c r="J175" s="48"/>
      <c r="K175" s="299">
        <f>K55</f>
        <v>584</v>
      </c>
      <c r="L175" s="299"/>
      <c r="M175" s="16" t="s">
        <v>894</v>
      </c>
      <c r="N175" s="16"/>
      <c r="O175" s="48"/>
      <c r="P175" s="51"/>
      <c r="Q175" s="47"/>
      <c r="R175" s="48"/>
      <c r="S175" s="50"/>
      <c r="T175" s="49"/>
      <c r="U175" s="80"/>
      <c r="V175" s="47"/>
      <c r="W175" s="48"/>
      <c r="X175" s="48"/>
      <c r="Y175" s="48"/>
      <c r="Z175" s="50"/>
      <c r="AA175" s="49"/>
      <c r="AB175" s="80"/>
      <c r="AC175" s="52" t="s">
        <v>1279</v>
      </c>
      <c r="AD175" s="52"/>
      <c r="AE175" s="52"/>
      <c r="AF175" s="52"/>
      <c r="AG175" s="52"/>
      <c r="AH175" s="300">
        <f>$AH$7</f>
        <v>0.25</v>
      </c>
      <c r="AI175" s="298"/>
      <c r="AJ175" s="55" t="s">
        <v>1280</v>
      </c>
      <c r="AK175" s="63"/>
      <c r="AL175" s="320"/>
      <c r="AM175" s="337"/>
      <c r="AN175" s="337"/>
      <c r="AO175" s="337"/>
      <c r="AP175" s="345"/>
      <c r="AQ175" s="58">
        <f>ROUND(ROUND((K175+K176*M176)*(1+AH175),0)*(1+AM178),0)</f>
        <v>1374</v>
      </c>
      <c r="AR175" s="59"/>
    </row>
    <row r="176" spans="1:44" ht="16.5" customHeight="1">
      <c r="A176" s="39">
        <v>11</v>
      </c>
      <c r="B176" s="108" t="s">
        <v>784</v>
      </c>
      <c r="C176" s="41" t="s">
        <v>785</v>
      </c>
      <c r="D176" s="311"/>
      <c r="E176" s="312"/>
      <c r="F176" s="47"/>
      <c r="G176" s="48"/>
      <c r="H176" s="48"/>
      <c r="I176" s="48"/>
      <c r="J176" s="48"/>
      <c r="K176" s="16">
        <v>5</v>
      </c>
      <c r="L176" s="49" t="s">
        <v>895</v>
      </c>
      <c r="M176" s="299">
        <f>$M$80</f>
        <v>83</v>
      </c>
      <c r="N176" s="299"/>
      <c r="O176" s="48" t="s">
        <v>1278</v>
      </c>
      <c r="P176" s="51"/>
      <c r="Q176" s="47"/>
      <c r="R176" s="48"/>
      <c r="S176" s="50"/>
      <c r="T176" s="49"/>
      <c r="U176" s="80"/>
      <c r="V176" s="60"/>
      <c r="W176" s="36"/>
      <c r="X176" s="36"/>
      <c r="Y176" s="36"/>
      <c r="Z176" s="61"/>
      <c r="AA176" s="66"/>
      <c r="AB176" s="67"/>
      <c r="AC176" s="52" t="s">
        <v>1282</v>
      </c>
      <c r="AD176" s="52"/>
      <c r="AE176" s="52"/>
      <c r="AF176" s="52"/>
      <c r="AG176" s="52"/>
      <c r="AH176" s="300">
        <f>$AH$8</f>
        <v>0.5</v>
      </c>
      <c r="AI176" s="298"/>
      <c r="AJ176" s="55" t="s">
        <v>938</v>
      </c>
      <c r="AK176" s="63"/>
      <c r="AL176" s="110"/>
      <c r="AM176" s="111"/>
      <c r="AN176" s="111"/>
      <c r="AO176" s="111"/>
      <c r="AP176" s="112"/>
      <c r="AQ176" s="58">
        <f>ROUND(ROUND((K175+K176*M176)*(1+AH176),0)*(1+AM178),0)</f>
        <v>1649</v>
      </c>
      <c r="AR176" s="59"/>
    </row>
    <row r="177" spans="1:44" ht="16.5" customHeight="1">
      <c r="A177" s="39">
        <v>11</v>
      </c>
      <c r="B177" s="108" t="s">
        <v>786</v>
      </c>
      <c r="C177" s="41" t="s">
        <v>787</v>
      </c>
      <c r="D177" s="311"/>
      <c r="E177" s="312"/>
      <c r="F177" s="47"/>
      <c r="G177" s="48"/>
      <c r="H177" s="48"/>
      <c r="I177" s="48"/>
      <c r="J177" s="48"/>
      <c r="K177" s="48"/>
      <c r="L177" s="48"/>
      <c r="M177" s="48"/>
      <c r="N177" s="48"/>
      <c r="O177" s="48"/>
      <c r="P177" s="51"/>
      <c r="Q177" s="47"/>
      <c r="R177" s="48"/>
      <c r="S177" s="50"/>
      <c r="T177" s="49"/>
      <c r="U177" s="80"/>
      <c r="V177" s="47" t="s">
        <v>1284</v>
      </c>
      <c r="W177" s="48"/>
      <c r="X177" s="48"/>
      <c r="Y177" s="48"/>
      <c r="Z177" s="50"/>
      <c r="AA177" s="49"/>
      <c r="AB177" s="80"/>
      <c r="AC177" s="18"/>
      <c r="AD177" s="18"/>
      <c r="AE177" s="18"/>
      <c r="AF177" s="18"/>
      <c r="AG177" s="18"/>
      <c r="AH177" s="8"/>
      <c r="AI177" s="8"/>
      <c r="AJ177" s="26"/>
      <c r="AK177" s="44"/>
      <c r="AL177" s="47"/>
      <c r="AM177" s="48"/>
      <c r="AN177" s="48"/>
      <c r="AO177" s="48"/>
      <c r="AP177" s="51"/>
      <c r="AQ177" s="58">
        <f>ROUND(ROUND((K175+K176*M176)*Z178,0)*(1+AM178),0)</f>
        <v>2198</v>
      </c>
      <c r="AR177" s="59"/>
    </row>
    <row r="178" spans="1:44" ht="16.5" customHeight="1">
      <c r="A178" s="39">
        <v>11</v>
      </c>
      <c r="B178" s="108" t="s">
        <v>788</v>
      </c>
      <c r="C178" s="41" t="s">
        <v>789</v>
      </c>
      <c r="D178" s="311"/>
      <c r="E178" s="312"/>
      <c r="F178" s="47"/>
      <c r="G178" s="48"/>
      <c r="H178" s="48"/>
      <c r="I178" s="48"/>
      <c r="J178" s="48"/>
      <c r="K178" s="48"/>
      <c r="L178" s="48"/>
      <c r="M178" s="48"/>
      <c r="N178" s="48"/>
      <c r="O178" s="48"/>
      <c r="P178" s="51"/>
      <c r="Q178" s="47"/>
      <c r="R178" s="48"/>
      <c r="S178" s="50"/>
      <c r="T178" s="49"/>
      <c r="U178" s="80"/>
      <c r="V178" s="47"/>
      <c r="W178" s="48"/>
      <c r="X178" s="30"/>
      <c r="Y178" s="50" t="s">
        <v>893</v>
      </c>
      <c r="Z178" s="313">
        <f>$Z$10</f>
        <v>2</v>
      </c>
      <c r="AA178" s="299"/>
      <c r="AB178" s="65"/>
      <c r="AC178" s="52" t="s">
        <v>1279</v>
      </c>
      <c r="AD178" s="52"/>
      <c r="AE178" s="52"/>
      <c r="AF178" s="52"/>
      <c r="AG178" s="52"/>
      <c r="AH178" s="300">
        <f>$AH$7</f>
        <v>0.25</v>
      </c>
      <c r="AI178" s="298"/>
      <c r="AJ178" s="55" t="s">
        <v>756</v>
      </c>
      <c r="AK178" s="63"/>
      <c r="AL178" s="110"/>
      <c r="AM178" s="313">
        <f>$AM$10</f>
        <v>0.1</v>
      </c>
      <c r="AN178" s="313"/>
      <c r="AO178" s="111" t="s">
        <v>756</v>
      </c>
      <c r="AP178" s="112"/>
      <c r="AQ178" s="58">
        <f>ROUND(ROUND(ROUND((K175+K176*M176)*Z178,0)*(1+AH178),0)*(1+AM178),0)</f>
        <v>2748</v>
      </c>
      <c r="AR178" s="59"/>
    </row>
    <row r="179" spans="1:44" ht="16.5" customHeight="1">
      <c r="A179" s="39">
        <v>11</v>
      </c>
      <c r="B179" s="108" t="s">
        <v>790</v>
      </c>
      <c r="C179" s="41" t="s">
        <v>791</v>
      </c>
      <c r="D179" s="311"/>
      <c r="E179" s="312"/>
      <c r="F179" s="47"/>
      <c r="G179" s="48"/>
      <c r="H179" s="48"/>
      <c r="I179" s="48"/>
      <c r="J179" s="48"/>
      <c r="K179" s="48"/>
      <c r="L179" s="48"/>
      <c r="M179" s="48"/>
      <c r="N179" s="48"/>
      <c r="O179" s="48"/>
      <c r="P179" s="51"/>
      <c r="Q179" s="60"/>
      <c r="R179" s="36"/>
      <c r="S179" s="61"/>
      <c r="T179" s="66"/>
      <c r="U179" s="67"/>
      <c r="V179" s="60"/>
      <c r="W179" s="36"/>
      <c r="X179" s="36"/>
      <c r="Y179" s="36"/>
      <c r="Z179" s="61"/>
      <c r="AA179" s="66"/>
      <c r="AB179" s="67"/>
      <c r="AC179" s="52" t="s">
        <v>1282</v>
      </c>
      <c r="AD179" s="52"/>
      <c r="AE179" s="52"/>
      <c r="AF179" s="52"/>
      <c r="AG179" s="52"/>
      <c r="AH179" s="300">
        <f>$AH$8</f>
        <v>0.5</v>
      </c>
      <c r="AI179" s="298"/>
      <c r="AJ179" s="55" t="s">
        <v>938</v>
      </c>
      <c r="AK179" s="63"/>
      <c r="AL179" s="110"/>
      <c r="AM179" s="111"/>
      <c r="AN179" s="111"/>
      <c r="AO179" s="111"/>
      <c r="AP179" s="112"/>
      <c r="AQ179" s="58">
        <f>ROUND(ROUND(ROUND((K175+K176*M176)*Z178,0)*(1+AH179),0)*(1+AM178),0)</f>
        <v>3297</v>
      </c>
      <c r="AR179" s="59"/>
    </row>
    <row r="180" spans="1:44" ht="16.5" customHeight="1">
      <c r="A180" s="39">
        <v>11</v>
      </c>
      <c r="B180" s="108" t="s">
        <v>792</v>
      </c>
      <c r="C180" s="41" t="s">
        <v>793</v>
      </c>
      <c r="D180" s="48"/>
      <c r="E180" s="84"/>
      <c r="F180" s="316" t="s">
        <v>1491</v>
      </c>
      <c r="G180" s="317"/>
      <c r="H180" s="317"/>
      <c r="I180" s="317"/>
      <c r="J180" s="42" t="s">
        <v>1449</v>
      </c>
      <c r="K180" s="26"/>
      <c r="L180" s="26"/>
      <c r="M180" s="26"/>
      <c r="N180" s="26"/>
      <c r="O180" s="26"/>
      <c r="P180" s="44"/>
      <c r="Q180" s="47"/>
      <c r="R180" s="48"/>
      <c r="S180" s="50"/>
      <c r="T180" s="49"/>
      <c r="U180" s="80"/>
      <c r="V180" s="42"/>
      <c r="W180" s="26"/>
      <c r="X180" s="26"/>
      <c r="Y180" s="26"/>
      <c r="Z180" s="43"/>
      <c r="AA180" s="78"/>
      <c r="AB180" s="79"/>
      <c r="AC180" s="18"/>
      <c r="AD180" s="18"/>
      <c r="AE180" s="18"/>
      <c r="AF180" s="18"/>
      <c r="AG180" s="18"/>
      <c r="AH180" s="8"/>
      <c r="AI180" s="8"/>
      <c r="AJ180" s="26"/>
      <c r="AK180" s="44"/>
      <c r="AL180" s="47"/>
      <c r="AM180" s="48"/>
      <c r="AN180" s="48"/>
      <c r="AO180" s="48"/>
      <c r="AP180" s="51"/>
      <c r="AQ180" s="58">
        <f>ROUND(ROUND(F184+F185*H185+K183*M183,0)*(1+AM178),0)</f>
        <v>1190</v>
      </c>
      <c r="AR180" s="59"/>
    </row>
    <row r="181" spans="1:44" ht="16.5" customHeight="1">
      <c r="A181" s="39">
        <v>11</v>
      </c>
      <c r="B181" s="108" t="s">
        <v>794</v>
      </c>
      <c r="C181" s="41" t="s">
        <v>795</v>
      </c>
      <c r="D181" s="48"/>
      <c r="E181" s="84"/>
      <c r="F181" s="318"/>
      <c r="G181" s="319"/>
      <c r="H181" s="319"/>
      <c r="I181" s="319"/>
      <c r="J181" s="47" t="s">
        <v>1471</v>
      </c>
      <c r="K181" s="48"/>
      <c r="L181" s="48"/>
      <c r="M181" s="48"/>
      <c r="N181" s="48"/>
      <c r="O181" s="48"/>
      <c r="P181" s="51"/>
      <c r="Q181" s="47"/>
      <c r="R181" s="48"/>
      <c r="S181" s="50"/>
      <c r="T181" s="49"/>
      <c r="U181" s="80"/>
      <c r="V181" s="47"/>
      <c r="W181" s="48"/>
      <c r="X181" s="48"/>
      <c r="Y181" s="48"/>
      <c r="Z181" s="50"/>
      <c r="AA181" s="49"/>
      <c r="AB181" s="80"/>
      <c r="AC181" s="52" t="s">
        <v>1279</v>
      </c>
      <c r="AD181" s="52"/>
      <c r="AE181" s="52"/>
      <c r="AF181" s="52"/>
      <c r="AG181" s="52"/>
      <c r="AH181" s="300">
        <f>$AH$7</f>
        <v>0.25</v>
      </c>
      <c r="AI181" s="298"/>
      <c r="AJ181" s="55" t="s">
        <v>1280</v>
      </c>
      <c r="AK181" s="63"/>
      <c r="AL181" s="110"/>
      <c r="AM181" s="111"/>
      <c r="AN181" s="111"/>
      <c r="AO181" s="111"/>
      <c r="AP181" s="112"/>
      <c r="AQ181" s="58">
        <f>ROUND(ROUND((F184+F185*H185+K183*M183)*(1+AH181),0)*(1+AM178),0)</f>
        <v>1488</v>
      </c>
      <c r="AR181" s="59"/>
    </row>
    <row r="182" spans="1:44" ht="16.5" customHeight="1">
      <c r="A182" s="39">
        <v>11</v>
      </c>
      <c r="B182" s="108" t="s">
        <v>796</v>
      </c>
      <c r="C182" s="41" t="s">
        <v>797</v>
      </c>
      <c r="D182" s="48"/>
      <c r="E182" s="84"/>
      <c r="F182" s="318"/>
      <c r="G182" s="319"/>
      <c r="H182" s="319"/>
      <c r="I182" s="319"/>
      <c r="J182" s="47"/>
      <c r="K182" s="48"/>
      <c r="L182" s="48"/>
      <c r="M182" s="48"/>
      <c r="N182" s="48"/>
      <c r="O182" s="48"/>
      <c r="P182" s="51"/>
      <c r="Q182" s="47"/>
      <c r="R182" s="48"/>
      <c r="S182" s="50"/>
      <c r="T182" s="49"/>
      <c r="U182" s="80"/>
      <c r="V182" s="60"/>
      <c r="W182" s="36"/>
      <c r="X182" s="36"/>
      <c r="Y182" s="36"/>
      <c r="Z182" s="61"/>
      <c r="AA182" s="66"/>
      <c r="AB182" s="67"/>
      <c r="AC182" s="52" t="s">
        <v>1282</v>
      </c>
      <c r="AD182" s="52"/>
      <c r="AE182" s="52"/>
      <c r="AF182" s="52"/>
      <c r="AG182" s="52"/>
      <c r="AH182" s="300">
        <f>$AH$8</f>
        <v>0.5</v>
      </c>
      <c r="AI182" s="298"/>
      <c r="AJ182" s="55" t="s">
        <v>938</v>
      </c>
      <c r="AK182" s="63"/>
      <c r="AL182" s="110"/>
      <c r="AM182" s="111"/>
      <c r="AN182" s="111"/>
      <c r="AO182" s="111"/>
      <c r="AP182" s="112"/>
      <c r="AQ182" s="58">
        <f>ROUND(ROUND((F184+F185*H185+K183*M183)*(1+AH182),0)*(1+AM178),0)</f>
        <v>1785</v>
      </c>
      <c r="AR182" s="59"/>
    </row>
    <row r="183" spans="1:44" ht="16.5" customHeight="1">
      <c r="A183" s="39">
        <v>11</v>
      </c>
      <c r="B183" s="108" t="s">
        <v>798</v>
      </c>
      <c r="C183" s="41" t="s">
        <v>799</v>
      </c>
      <c r="D183" s="48"/>
      <c r="E183" s="84"/>
      <c r="F183" s="320"/>
      <c r="G183" s="321"/>
      <c r="H183" s="321"/>
      <c r="I183" s="321"/>
      <c r="J183" s="85" t="s">
        <v>896</v>
      </c>
      <c r="K183" s="16">
        <v>1</v>
      </c>
      <c r="L183" s="16" t="s">
        <v>893</v>
      </c>
      <c r="M183" s="299">
        <f>$M$15</f>
        <v>83</v>
      </c>
      <c r="N183" s="299"/>
      <c r="O183" s="48" t="s">
        <v>1278</v>
      </c>
      <c r="P183" s="51"/>
      <c r="Q183" s="47"/>
      <c r="R183" s="48"/>
      <c r="S183" s="50"/>
      <c r="T183" s="49"/>
      <c r="U183" s="80"/>
      <c r="V183" s="47" t="s">
        <v>1284</v>
      </c>
      <c r="W183" s="48"/>
      <c r="X183" s="48"/>
      <c r="Y183" s="48"/>
      <c r="Z183" s="50"/>
      <c r="AA183" s="49"/>
      <c r="AB183" s="80"/>
      <c r="AC183" s="18"/>
      <c r="AD183" s="18"/>
      <c r="AE183" s="18"/>
      <c r="AF183" s="18"/>
      <c r="AG183" s="18"/>
      <c r="AH183" s="8"/>
      <c r="AI183" s="8"/>
      <c r="AJ183" s="26"/>
      <c r="AK183" s="44"/>
      <c r="AL183" s="47"/>
      <c r="AM183" s="48"/>
      <c r="AN183" s="48"/>
      <c r="AO183" s="48"/>
      <c r="AP183" s="51"/>
      <c r="AQ183" s="58">
        <f>ROUND(ROUND((F184+F185*H185+K183*M183)*Z184,0)*(1+AM178),0)</f>
        <v>2380</v>
      </c>
      <c r="AR183" s="59"/>
    </row>
    <row r="184" spans="1:44" ht="16.5" customHeight="1">
      <c r="A184" s="39">
        <v>11</v>
      </c>
      <c r="B184" s="108" t="s">
        <v>800</v>
      </c>
      <c r="C184" s="41" t="s">
        <v>801</v>
      </c>
      <c r="D184" s="48"/>
      <c r="E184" s="84"/>
      <c r="F184" s="309">
        <f>K175</f>
        <v>584</v>
      </c>
      <c r="G184" s="310"/>
      <c r="H184" s="16" t="s">
        <v>896</v>
      </c>
      <c r="I184" s="16"/>
      <c r="J184" s="47"/>
      <c r="K184" s="48"/>
      <c r="L184" s="48"/>
      <c r="M184" s="48"/>
      <c r="N184" s="48"/>
      <c r="O184" s="48"/>
      <c r="P184" s="51"/>
      <c r="Q184" s="47"/>
      <c r="R184" s="48"/>
      <c r="S184" s="50"/>
      <c r="T184" s="49"/>
      <c r="U184" s="80"/>
      <c r="V184" s="47"/>
      <c r="W184" s="48"/>
      <c r="X184" s="30"/>
      <c r="Y184" s="50" t="s">
        <v>893</v>
      </c>
      <c r="Z184" s="313">
        <f>$Z$10</f>
        <v>2</v>
      </c>
      <c r="AA184" s="299"/>
      <c r="AB184" s="65"/>
      <c r="AC184" s="52" t="s">
        <v>1279</v>
      </c>
      <c r="AD184" s="52"/>
      <c r="AE184" s="52"/>
      <c r="AF184" s="52"/>
      <c r="AG184" s="52"/>
      <c r="AH184" s="300">
        <f>$AH$7</f>
        <v>0.25</v>
      </c>
      <c r="AI184" s="298"/>
      <c r="AJ184" s="55" t="s">
        <v>756</v>
      </c>
      <c r="AK184" s="63"/>
      <c r="AL184" s="110"/>
      <c r="AM184" s="111"/>
      <c r="AN184" s="111"/>
      <c r="AO184" s="111"/>
      <c r="AP184" s="112"/>
      <c r="AQ184" s="58">
        <f>ROUND(ROUND(ROUND((F184+F185*H185+K183*M183)*Z184,0)*(1+AH184),0)*(1+AM178),0)</f>
        <v>2976</v>
      </c>
      <c r="AR184" s="59"/>
    </row>
    <row r="185" spans="1:44" ht="16.5" customHeight="1">
      <c r="A185" s="39">
        <v>11</v>
      </c>
      <c r="B185" s="108" t="s">
        <v>802</v>
      </c>
      <c r="C185" s="41" t="s">
        <v>803</v>
      </c>
      <c r="D185" s="48"/>
      <c r="E185" s="84"/>
      <c r="F185" s="90">
        <f>K176</f>
        <v>5</v>
      </c>
      <c r="G185" s="49" t="s">
        <v>893</v>
      </c>
      <c r="H185" s="299">
        <f>M176</f>
        <v>83</v>
      </c>
      <c r="I185" s="299"/>
      <c r="J185" s="47"/>
      <c r="K185" s="95"/>
      <c r="L185" s="98"/>
      <c r="M185" s="98"/>
      <c r="N185" s="98"/>
      <c r="O185" s="98"/>
      <c r="P185" s="99"/>
      <c r="Q185" s="60"/>
      <c r="R185" s="36"/>
      <c r="S185" s="61"/>
      <c r="T185" s="66"/>
      <c r="U185" s="67"/>
      <c r="V185" s="60"/>
      <c r="W185" s="36"/>
      <c r="X185" s="36"/>
      <c r="Y185" s="36"/>
      <c r="Z185" s="61"/>
      <c r="AA185" s="66"/>
      <c r="AB185" s="67"/>
      <c r="AC185" s="52" t="s">
        <v>1282</v>
      </c>
      <c r="AD185" s="52"/>
      <c r="AE185" s="52"/>
      <c r="AF185" s="52"/>
      <c r="AG185" s="52"/>
      <c r="AH185" s="300">
        <f>$AH$8</f>
        <v>0.5</v>
      </c>
      <c r="AI185" s="298"/>
      <c r="AJ185" s="55" t="s">
        <v>938</v>
      </c>
      <c r="AK185" s="63"/>
      <c r="AL185" s="110"/>
      <c r="AM185" s="111"/>
      <c r="AN185" s="111"/>
      <c r="AO185" s="111"/>
      <c r="AP185" s="112"/>
      <c r="AQ185" s="58">
        <f>ROUND(ROUND(ROUND((F184+F185*H185+K183*M183)*Z184,0)*(1+AH185),0)*(1+AM178),0)</f>
        <v>3571</v>
      </c>
      <c r="AR185" s="59"/>
    </row>
    <row r="186" spans="1:44" ht="16.5" customHeight="1">
      <c r="A186" s="39">
        <v>11</v>
      </c>
      <c r="B186" s="108" t="s">
        <v>804</v>
      </c>
      <c r="C186" s="41" t="s">
        <v>805</v>
      </c>
      <c r="D186" s="47"/>
      <c r="E186" s="84"/>
      <c r="F186" s="48"/>
      <c r="G186" s="48"/>
      <c r="H186" s="48"/>
      <c r="I186" s="50" t="s">
        <v>1278</v>
      </c>
      <c r="J186" s="42" t="s">
        <v>1477</v>
      </c>
      <c r="K186" s="48"/>
      <c r="L186" s="26"/>
      <c r="M186" s="26"/>
      <c r="N186" s="26"/>
      <c r="O186" s="26"/>
      <c r="P186" s="44"/>
      <c r="Q186" s="42"/>
      <c r="R186" s="26"/>
      <c r="S186" s="43"/>
      <c r="T186" s="78"/>
      <c r="U186" s="79"/>
      <c r="V186" s="42"/>
      <c r="W186" s="26"/>
      <c r="X186" s="26"/>
      <c r="Y186" s="26"/>
      <c r="Z186" s="43"/>
      <c r="AA186" s="78"/>
      <c r="AB186" s="79"/>
      <c r="AC186" s="26"/>
      <c r="AD186" s="26"/>
      <c r="AE186" s="26"/>
      <c r="AF186" s="26"/>
      <c r="AG186" s="26"/>
      <c r="AH186" s="27"/>
      <c r="AI186" s="27"/>
      <c r="AJ186" s="26"/>
      <c r="AK186" s="44"/>
      <c r="AL186" s="47"/>
      <c r="AM186" s="48"/>
      <c r="AN186" s="48"/>
      <c r="AO186" s="48"/>
      <c r="AP186" s="51"/>
      <c r="AQ186" s="58">
        <f>ROUND(ROUND(F184+F185*H185+K189*M189,0)*(1+AM178),0)</f>
        <v>1282</v>
      </c>
      <c r="AR186" s="59"/>
    </row>
    <row r="187" spans="1:44" ht="16.5" customHeight="1">
      <c r="A187" s="39">
        <v>11</v>
      </c>
      <c r="B187" s="108" t="s">
        <v>806</v>
      </c>
      <c r="C187" s="41" t="s">
        <v>807</v>
      </c>
      <c r="D187" s="18"/>
      <c r="E187" s="84"/>
      <c r="F187" s="48"/>
      <c r="G187" s="48"/>
      <c r="H187" s="48"/>
      <c r="I187" s="48"/>
      <c r="J187" s="47" t="s">
        <v>1499</v>
      </c>
      <c r="K187" s="48"/>
      <c r="L187" s="48"/>
      <c r="M187" s="48"/>
      <c r="N187" s="48"/>
      <c r="O187" s="48"/>
      <c r="P187" s="51"/>
      <c r="Q187" s="47"/>
      <c r="R187" s="48"/>
      <c r="S187" s="50"/>
      <c r="T187" s="49"/>
      <c r="U187" s="80"/>
      <c r="V187" s="47"/>
      <c r="W187" s="48"/>
      <c r="X187" s="48"/>
      <c r="Y187" s="48"/>
      <c r="Z187" s="50"/>
      <c r="AA187" s="49"/>
      <c r="AB187" s="80"/>
      <c r="AC187" s="52" t="s">
        <v>1279</v>
      </c>
      <c r="AD187" s="52"/>
      <c r="AE187" s="52"/>
      <c r="AF187" s="52"/>
      <c r="AG187" s="52"/>
      <c r="AH187" s="300">
        <f>$AH$7</f>
        <v>0.25</v>
      </c>
      <c r="AI187" s="298"/>
      <c r="AJ187" s="55" t="s">
        <v>1280</v>
      </c>
      <c r="AK187" s="63"/>
      <c r="AL187" s="110"/>
      <c r="AM187" s="111"/>
      <c r="AN187" s="111"/>
      <c r="AO187" s="111"/>
      <c r="AP187" s="112"/>
      <c r="AQ187" s="58">
        <f>ROUND(ROUND((F184+F185*H185+K189*M189)*(1+AH187),0)*(1+AM178),0)</f>
        <v>1602</v>
      </c>
      <c r="AR187" s="59"/>
    </row>
    <row r="188" spans="1:44" ht="16.5" customHeight="1">
      <c r="A188" s="39">
        <v>11</v>
      </c>
      <c r="B188" s="108" t="s">
        <v>808</v>
      </c>
      <c r="C188" s="41" t="s">
        <v>809</v>
      </c>
      <c r="D188" s="18"/>
      <c r="E188" s="84"/>
      <c r="F188" s="48"/>
      <c r="G188" s="48"/>
      <c r="H188" s="48"/>
      <c r="I188" s="48"/>
      <c r="J188" s="47"/>
      <c r="K188" s="48"/>
      <c r="L188" s="48"/>
      <c r="M188" s="48"/>
      <c r="N188" s="48"/>
      <c r="O188" s="48"/>
      <c r="P188" s="51"/>
      <c r="Q188" s="47"/>
      <c r="R188" s="48"/>
      <c r="S188" s="50"/>
      <c r="T188" s="49"/>
      <c r="U188" s="80"/>
      <c r="V188" s="60"/>
      <c r="W188" s="36"/>
      <c r="X188" s="36"/>
      <c r="Y188" s="36"/>
      <c r="Z188" s="61"/>
      <c r="AA188" s="66"/>
      <c r="AB188" s="67"/>
      <c r="AC188" s="52" t="s">
        <v>1282</v>
      </c>
      <c r="AD188" s="52"/>
      <c r="AE188" s="52"/>
      <c r="AF188" s="52"/>
      <c r="AG188" s="52"/>
      <c r="AH188" s="300">
        <f>$AH$8</f>
        <v>0.5</v>
      </c>
      <c r="AI188" s="298"/>
      <c r="AJ188" s="55" t="s">
        <v>938</v>
      </c>
      <c r="AK188" s="63"/>
      <c r="AL188" s="110"/>
      <c r="AM188" s="111"/>
      <c r="AN188" s="111"/>
      <c r="AO188" s="111"/>
      <c r="AP188" s="112"/>
      <c r="AQ188" s="58">
        <f>ROUND(ROUND((F184+F185*H185+K189*M189)*(1+AH188),0)*(1+AM178),0)</f>
        <v>1923</v>
      </c>
      <c r="AR188" s="59"/>
    </row>
    <row r="189" spans="1:44" ht="16.5" customHeight="1">
      <c r="A189" s="39">
        <v>11</v>
      </c>
      <c r="B189" s="108" t="s">
        <v>810</v>
      </c>
      <c r="C189" s="41" t="s">
        <v>811</v>
      </c>
      <c r="D189" s="18"/>
      <c r="E189" s="84"/>
      <c r="F189" s="48"/>
      <c r="G189" s="48"/>
      <c r="H189" s="48"/>
      <c r="I189" s="48"/>
      <c r="J189" s="85" t="s">
        <v>896</v>
      </c>
      <c r="K189" s="16">
        <v>2</v>
      </c>
      <c r="L189" s="16" t="s">
        <v>893</v>
      </c>
      <c r="M189" s="299">
        <f>$M$15</f>
        <v>83</v>
      </c>
      <c r="N189" s="299"/>
      <c r="O189" s="48" t="s">
        <v>1278</v>
      </c>
      <c r="P189" s="51"/>
      <c r="Q189" s="47"/>
      <c r="R189" s="48"/>
      <c r="S189" s="50"/>
      <c r="T189" s="49"/>
      <c r="U189" s="80"/>
      <c r="V189" s="47" t="s">
        <v>1284</v>
      </c>
      <c r="W189" s="48"/>
      <c r="X189" s="48"/>
      <c r="Y189" s="48"/>
      <c r="Z189" s="50"/>
      <c r="AA189" s="49"/>
      <c r="AB189" s="80"/>
      <c r="AC189" s="48"/>
      <c r="AD189" s="48"/>
      <c r="AE189" s="48"/>
      <c r="AF189" s="48"/>
      <c r="AG189" s="48"/>
      <c r="AH189" s="8"/>
      <c r="AI189" s="8"/>
      <c r="AJ189" s="26"/>
      <c r="AK189" s="44"/>
      <c r="AL189" s="47"/>
      <c r="AM189" s="48"/>
      <c r="AN189" s="48"/>
      <c r="AO189" s="48"/>
      <c r="AP189" s="51"/>
      <c r="AQ189" s="58">
        <f>ROUND(ROUND((F184+F185*H185+K189*M189)*Z190,0)*(1+AM178),0)</f>
        <v>2563</v>
      </c>
      <c r="AR189" s="59"/>
    </row>
    <row r="190" spans="1:44" ht="16.5" customHeight="1">
      <c r="A190" s="39">
        <v>11</v>
      </c>
      <c r="B190" s="108" t="s">
        <v>812</v>
      </c>
      <c r="C190" s="41" t="s">
        <v>813</v>
      </c>
      <c r="D190" s="18"/>
      <c r="E190" s="84"/>
      <c r="F190" s="48"/>
      <c r="G190" s="48"/>
      <c r="H190" s="48"/>
      <c r="I190" s="48"/>
      <c r="J190" s="47"/>
      <c r="K190" s="48"/>
      <c r="L190" s="48"/>
      <c r="M190" s="70"/>
      <c r="N190" s="70"/>
      <c r="O190" s="48"/>
      <c r="P190" s="51"/>
      <c r="Q190" s="47"/>
      <c r="R190" s="48"/>
      <c r="S190" s="50"/>
      <c r="T190" s="49"/>
      <c r="U190" s="80"/>
      <c r="V190" s="47"/>
      <c r="W190" s="48"/>
      <c r="X190" s="30"/>
      <c r="Y190" s="50" t="s">
        <v>893</v>
      </c>
      <c r="Z190" s="313">
        <f>$Z$10</f>
        <v>2</v>
      </c>
      <c r="AA190" s="299"/>
      <c r="AB190" s="65"/>
      <c r="AC190" s="52" t="s">
        <v>1279</v>
      </c>
      <c r="AD190" s="52"/>
      <c r="AE190" s="52"/>
      <c r="AF190" s="52"/>
      <c r="AG190" s="52"/>
      <c r="AH190" s="300">
        <f>$AH$7</f>
        <v>0.25</v>
      </c>
      <c r="AI190" s="298"/>
      <c r="AJ190" s="55" t="s">
        <v>756</v>
      </c>
      <c r="AK190" s="63"/>
      <c r="AL190" s="110"/>
      <c r="AM190" s="111"/>
      <c r="AN190" s="111"/>
      <c r="AO190" s="111"/>
      <c r="AP190" s="112"/>
      <c r="AQ190" s="58">
        <f>ROUND(ROUND(ROUND((F184+F185*H185+K189*M189)*Z190,0)*(1+AH190),0)*(1+AM178),0)</f>
        <v>3204</v>
      </c>
      <c r="AR190" s="59"/>
    </row>
    <row r="191" spans="1:44" ht="16.5" customHeight="1">
      <c r="A191" s="39">
        <v>11</v>
      </c>
      <c r="B191" s="108" t="s">
        <v>814</v>
      </c>
      <c r="C191" s="41" t="s">
        <v>815</v>
      </c>
      <c r="D191" s="18"/>
      <c r="E191" s="84"/>
      <c r="F191" s="48"/>
      <c r="G191" s="48"/>
      <c r="H191" s="48"/>
      <c r="I191" s="48"/>
      <c r="J191" s="47"/>
      <c r="K191" s="36"/>
      <c r="L191" s="48"/>
      <c r="M191" s="48"/>
      <c r="N191" s="48"/>
      <c r="O191" s="48"/>
      <c r="P191" s="51"/>
      <c r="Q191" s="60"/>
      <c r="R191" s="36"/>
      <c r="S191" s="61"/>
      <c r="T191" s="66"/>
      <c r="U191" s="67"/>
      <c r="V191" s="60"/>
      <c r="W191" s="36"/>
      <c r="X191" s="36"/>
      <c r="Y191" s="36"/>
      <c r="Z191" s="61"/>
      <c r="AA191" s="66"/>
      <c r="AB191" s="67"/>
      <c r="AC191" s="52" t="s">
        <v>1282</v>
      </c>
      <c r="AD191" s="52"/>
      <c r="AE191" s="52"/>
      <c r="AF191" s="52"/>
      <c r="AG191" s="52"/>
      <c r="AH191" s="300">
        <f>$AH$8</f>
        <v>0.5</v>
      </c>
      <c r="AI191" s="298"/>
      <c r="AJ191" s="55" t="s">
        <v>938</v>
      </c>
      <c r="AK191" s="63"/>
      <c r="AL191" s="110"/>
      <c r="AM191" s="111"/>
      <c r="AN191" s="111"/>
      <c r="AO191" s="111"/>
      <c r="AP191" s="112"/>
      <c r="AQ191" s="58">
        <f>ROUND(ROUND(ROUND((F184+F185*H185+K189*M189)*Z190,0)*(1+AH191),0)*(1+AM178),0)</f>
        <v>3845</v>
      </c>
      <c r="AR191" s="59"/>
    </row>
    <row r="192" spans="1:44" ht="16.5" customHeight="1">
      <c r="A192" s="39">
        <v>11</v>
      </c>
      <c r="B192" s="108" t="s">
        <v>816</v>
      </c>
      <c r="C192" s="41" t="s">
        <v>817</v>
      </c>
      <c r="D192" s="18"/>
      <c r="E192" s="84"/>
      <c r="F192" s="48"/>
      <c r="G192" s="48"/>
      <c r="H192" s="48"/>
      <c r="I192" s="51"/>
      <c r="J192" s="42" t="s">
        <v>1505</v>
      </c>
      <c r="K192" s="48"/>
      <c r="L192" s="26"/>
      <c r="M192" s="26"/>
      <c r="N192" s="26"/>
      <c r="O192" s="26"/>
      <c r="P192" s="44"/>
      <c r="Q192" s="47"/>
      <c r="R192" s="48"/>
      <c r="S192" s="50"/>
      <c r="T192" s="49"/>
      <c r="U192" s="80"/>
      <c r="V192" s="42"/>
      <c r="W192" s="26"/>
      <c r="X192" s="26"/>
      <c r="Y192" s="26"/>
      <c r="Z192" s="43"/>
      <c r="AA192" s="78"/>
      <c r="AB192" s="79"/>
      <c r="AC192" s="18"/>
      <c r="AD192" s="18"/>
      <c r="AE192" s="18"/>
      <c r="AF192" s="18"/>
      <c r="AG192" s="18"/>
      <c r="AH192" s="8"/>
      <c r="AI192" s="8"/>
      <c r="AJ192" s="26"/>
      <c r="AK192" s="44"/>
      <c r="AL192" s="47"/>
      <c r="AM192" s="48"/>
      <c r="AN192" s="48"/>
      <c r="AO192" s="48"/>
      <c r="AP192" s="51"/>
      <c r="AQ192" s="58">
        <f>ROUND(ROUND(F184+F185*H185+K195*M195,0)*(1+AM178),0)</f>
        <v>1373</v>
      </c>
      <c r="AR192" s="59"/>
    </row>
    <row r="193" spans="1:44" ht="16.5" customHeight="1">
      <c r="A193" s="39">
        <v>11</v>
      </c>
      <c r="B193" s="108" t="s">
        <v>818</v>
      </c>
      <c r="C193" s="41" t="s">
        <v>819</v>
      </c>
      <c r="D193" s="18"/>
      <c r="E193" s="84"/>
      <c r="F193" s="48"/>
      <c r="G193" s="48"/>
      <c r="H193" s="48"/>
      <c r="I193" s="48"/>
      <c r="J193" s="47"/>
      <c r="K193" s="48"/>
      <c r="L193" s="48"/>
      <c r="M193" s="48"/>
      <c r="N193" s="48"/>
      <c r="O193" s="48"/>
      <c r="P193" s="51"/>
      <c r="Q193" s="47"/>
      <c r="R193" s="48"/>
      <c r="S193" s="50"/>
      <c r="T193" s="49"/>
      <c r="U193" s="80"/>
      <c r="V193" s="47"/>
      <c r="W193" s="48"/>
      <c r="X193" s="48"/>
      <c r="Y193" s="48"/>
      <c r="Z193" s="50"/>
      <c r="AA193" s="49"/>
      <c r="AB193" s="80"/>
      <c r="AC193" s="52" t="s">
        <v>1279</v>
      </c>
      <c r="AD193" s="52"/>
      <c r="AE193" s="52"/>
      <c r="AF193" s="52"/>
      <c r="AG193" s="52"/>
      <c r="AH193" s="300">
        <f>$AH$7</f>
        <v>0.25</v>
      </c>
      <c r="AI193" s="298"/>
      <c r="AJ193" s="55" t="s">
        <v>1280</v>
      </c>
      <c r="AK193" s="63"/>
      <c r="AL193" s="110"/>
      <c r="AM193" s="111"/>
      <c r="AN193" s="111"/>
      <c r="AO193" s="111"/>
      <c r="AP193" s="112"/>
      <c r="AQ193" s="58">
        <f>ROUND(ROUND((F184+F185*H185+K195*M195)*(1+AH193),0)*(1+AM178),0)</f>
        <v>1716</v>
      </c>
      <c r="AR193" s="59"/>
    </row>
    <row r="194" spans="1:44" ht="16.5" customHeight="1">
      <c r="A194" s="39">
        <v>11</v>
      </c>
      <c r="B194" s="108" t="s">
        <v>820</v>
      </c>
      <c r="C194" s="41" t="s">
        <v>821</v>
      </c>
      <c r="D194" s="18"/>
      <c r="E194" s="84"/>
      <c r="F194" s="48"/>
      <c r="G194" s="48"/>
      <c r="H194" s="48"/>
      <c r="I194" s="48"/>
      <c r="J194" s="47"/>
      <c r="K194" s="315"/>
      <c r="L194" s="315"/>
      <c r="M194" s="48"/>
      <c r="N194" s="48"/>
      <c r="O194" s="48"/>
      <c r="P194" s="51"/>
      <c r="Q194" s="47"/>
      <c r="R194" s="48"/>
      <c r="S194" s="50"/>
      <c r="T194" s="49"/>
      <c r="U194" s="80"/>
      <c r="V194" s="60"/>
      <c r="W194" s="36"/>
      <c r="X194" s="36"/>
      <c r="Y194" s="36"/>
      <c r="Z194" s="61"/>
      <c r="AA194" s="66"/>
      <c r="AB194" s="67"/>
      <c r="AC194" s="52" t="s">
        <v>1282</v>
      </c>
      <c r="AD194" s="52"/>
      <c r="AE194" s="52"/>
      <c r="AF194" s="52"/>
      <c r="AG194" s="52"/>
      <c r="AH194" s="300">
        <f>$AH$8</f>
        <v>0.5</v>
      </c>
      <c r="AI194" s="298"/>
      <c r="AJ194" s="55" t="s">
        <v>938</v>
      </c>
      <c r="AK194" s="63"/>
      <c r="AL194" s="110"/>
      <c r="AM194" s="111"/>
      <c r="AN194" s="111"/>
      <c r="AO194" s="111"/>
      <c r="AP194" s="112"/>
      <c r="AQ194" s="58">
        <f>ROUND(ROUND((F184+F185*H185+K195*M195)*(1+AH194),0)*(1+AM178),0)</f>
        <v>2059</v>
      </c>
      <c r="AR194" s="59"/>
    </row>
    <row r="195" spans="1:44" ht="16.5" customHeight="1">
      <c r="A195" s="39">
        <v>11</v>
      </c>
      <c r="B195" s="108" t="s">
        <v>822</v>
      </c>
      <c r="C195" s="41" t="s">
        <v>823</v>
      </c>
      <c r="D195" s="18"/>
      <c r="E195" s="84"/>
      <c r="F195" s="48"/>
      <c r="G195" s="48"/>
      <c r="H195" s="48"/>
      <c r="I195" s="48"/>
      <c r="J195" s="85" t="s">
        <v>896</v>
      </c>
      <c r="K195" s="16">
        <v>3</v>
      </c>
      <c r="L195" s="16" t="s">
        <v>893</v>
      </c>
      <c r="M195" s="299">
        <f>$M$15</f>
        <v>83</v>
      </c>
      <c r="N195" s="299"/>
      <c r="O195" s="48" t="s">
        <v>1278</v>
      </c>
      <c r="P195" s="51"/>
      <c r="Q195" s="47"/>
      <c r="R195" s="48"/>
      <c r="S195" s="50"/>
      <c r="T195" s="49"/>
      <c r="U195" s="80"/>
      <c r="V195" s="47" t="s">
        <v>1284</v>
      </c>
      <c r="W195" s="48"/>
      <c r="X195" s="48"/>
      <c r="Y195" s="48"/>
      <c r="Z195" s="50"/>
      <c r="AA195" s="49"/>
      <c r="AB195" s="80"/>
      <c r="AC195" s="18"/>
      <c r="AD195" s="18"/>
      <c r="AE195" s="18"/>
      <c r="AF195" s="18"/>
      <c r="AG195" s="18"/>
      <c r="AH195" s="8"/>
      <c r="AI195" s="8"/>
      <c r="AJ195" s="26"/>
      <c r="AK195" s="44"/>
      <c r="AL195" s="47"/>
      <c r="AM195" s="48"/>
      <c r="AN195" s="48"/>
      <c r="AO195" s="48"/>
      <c r="AP195" s="51"/>
      <c r="AQ195" s="58">
        <f>ROUND(ROUND((F184+F185*H185+K195*M195)*Z196,0)*(1+AM178),0)</f>
        <v>2746</v>
      </c>
      <c r="AR195" s="59"/>
    </row>
    <row r="196" spans="1:44" ht="16.5" customHeight="1">
      <c r="A196" s="39">
        <v>11</v>
      </c>
      <c r="B196" s="108" t="s">
        <v>824</v>
      </c>
      <c r="C196" s="41" t="s">
        <v>825</v>
      </c>
      <c r="D196" s="47"/>
      <c r="E196" s="84"/>
      <c r="F196" s="48"/>
      <c r="G196" s="48"/>
      <c r="H196" s="48"/>
      <c r="I196" s="48"/>
      <c r="J196" s="47"/>
      <c r="K196" s="48"/>
      <c r="L196" s="48"/>
      <c r="M196" s="48"/>
      <c r="N196" s="48"/>
      <c r="O196" s="48"/>
      <c r="P196" s="51"/>
      <c r="Q196" s="47"/>
      <c r="R196" s="48"/>
      <c r="S196" s="50"/>
      <c r="T196" s="49"/>
      <c r="U196" s="80"/>
      <c r="V196" s="47"/>
      <c r="W196" s="48"/>
      <c r="X196" s="48"/>
      <c r="Y196" s="50" t="s">
        <v>893</v>
      </c>
      <c r="Z196" s="313">
        <f>$Z$10</f>
        <v>2</v>
      </c>
      <c r="AA196" s="299"/>
      <c r="AB196" s="65"/>
      <c r="AC196" s="52" t="s">
        <v>1279</v>
      </c>
      <c r="AD196" s="52"/>
      <c r="AE196" s="52"/>
      <c r="AF196" s="52"/>
      <c r="AG196" s="52"/>
      <c r="AH196" s="300">
        <f>$AH$7</f>
        <v>0.25</v>
      </c>
      <c r="AI196" s="298"/>
      <c r="AJ196" s="55" t="s">
        <v>756</v>
      </c>
      <c r="AK196" s="63"/>
      <c r="AL196" s="110"/>
      <c r="AM196" s="111"/>
      <c r="AN196" s="111"/>
      <c r="AO196" s="111"/>
      <c r="AP196" s="112"/>
      <c r="AQ196" s="58">
        <f>ROUND(ROUND(ROUND((F184+F185*H185+K195*M195)*Z196,0)*(1+AH196),0)*(1+AM178),0)</f>
        <v>3432</v>
      </c>
      <c r="AR196" s="59"/>
    </row>
    <row r="197" spans="1:44" ht="16.5" customHeight="1">
      <c r="A197" s="39">
        <v>11</v>
      </c>
      <c r="B197" s="108" t="s">
        <v>826</v>
      </c>
      <c r="C197" s="41" t="s">
        <v>827</v>
      </c>
      <c r="D197" s="60"/>
      <c r="E197" s="100"/>
      <c r="F197" s="36"/>
      <c r="G197" s="36"/>
      <c r="H197" s="36"/>
      <c r="I197" s="36"/>
      <c r="J197" s="60"/>
      <c r="K197" s="95"/>
      <c r="L197" s="96"/>
      <c r="M197" s="96"/>
      <c r="N197" s="96"/>
      <c r="O197" s="96"/>
      <c r="P197" s="97"/>
      <c r="Q197" s="60"/>
      <c r="R197" s="36"/>
      <c r="S197" s="61"/>
      <c r="T197" s="66"/>
      <c r="U197" s="67"/>
      <c r="V197" s="60"/>
      <c r="W197" s="36"/>
      <c r="X197" s="36"/>
      <c r="Y197" s="36"/>
      <c r="Z197" s="61"/>
      <c r="AA197" s="66"/>
      <c r="AB197" s="67"/>
      <c r="AC197" s="52" t="s">
        <v>1282</v>
      </c>
      <c r="AD197" s="52"/>
      <c r="AE197" s="52"/>
      <c r="AF197" s="52"/>
      <c r="AG197" s="52"/>
      <c r="AH197" s="300">
        <f>$AH$8</f>
        <v>0.5</v>
      </c>
      <c r="AI197" s="298"/>
      <c r="AJ197" s="55" t="s">
        <v>938</v>
      </c>
      <c r="AK197" s="63"/>
      <c r="AL197" s="116"/>
      <c r="AM197" s="117"/>
      <c r="AN197" s="117"/>
      <c r="AO197" s="117"/>
      <c r="AP197" s="118"/>
      <c r="AQ197" s="58">
        <f>ROUND(ROUND(ROUND((F184+F185*H185+K195*M195)*Z196,0)*(1+AH197),0)*(1+AM178),0)</f>
        <v>4118</v>
      </c>
      <c r="AR197" s="120"/>
    </row>
    <row r="198" spans="1:44" ht="16.5" customHeight="1">
      <c r="A198" s="91">
        <v>11</v>
      </c>
      <c r="B198" s="108" t="s">
        <v>828</v>
      </c>
      <c r="C198" s="92" t="s">
        <v>829</v>
      </c>
      <c r="D198" s="311" t="s">
        <v>1274</v>
      </c>
      <c r="E198" s="312" t="s">
        <v>1338</v>
      </c>
      <c r="F198" s="47" t="s">
        <v>949</v>
      </c>
      <c r="G198" s="48"/>
      <c r="H198" s="48"/>
      <c r="I198" s="48"/>
      <c r="J198" s="48"/>
      <c r="K198" s="48"/>
      <c r="L198" s="48"/>
      <c r="M198" s="48"/>
      <c r="N198" s="48"/>
      <c r="O198" s="48"/>
      <c r="P198" s="51"/>
      <c r="Q198" s="47"/>
      <c r="R198" s="48"/>
      <c r="S198" s="50"/>
      <c r="T198" s="49"/>
      <c r="U198" s="80"/>
      <c r="V198" s="47"/>
      <c r="W198" s="48"/>
      <c r="X198" s="48"/>
      <c r="Y198" s="48"/>
      <c r="Z198" s="50"/>
      <c r="AA198" s="49"/>
      <c r="AB198" s="80"/>
      <c r="AC198" s="48"/>
      <c r="AD198" s="48"/>
      <c r="AE198" s="48"/>
      <c r="AF198" s="48"/>
      <c r="AG198" s="48"/>
      <c r="AH198" s="16"/>
      <c r="AI198" s="16"/>
      <c r="AJ198" s="48"/>
      <c r="AK198" s="51"/>
      <c r="AL198" s="346" t="s">
        <v>441</v>
      </c>
      <c r="AM198" s="336"/>
      <c r="AN198" s="336"/>
      <c r="AO198" s="336"/>
      <c r="AP198" s="347"/>
      <c r="AQ198" s="58"/>
      <c r="AR198" s="82" t="s">
        <v>1340</v>
      </c>
    </row>
    <row r="199" spans="1:44" ht="16.5" customHeight="1">
      <c r="A199" s="39">
        <v>11</v>
      </c>
      <c r="B199" s="108" t="s">
        <v>830</v>
      </c>
      <c r="C199" s="41" t="s">
        <v>831</v>
      </c>
      <c r="D199" s="311"/>
      <c r="E199" s="312"/>
      <c r="F199" s="47"/>
      <c r="G199" s="48"/>
      <c r="H199" s="48"/>
      <c r="I199" s="48"/>
      <c r="J199" s="48"/>
      <c r="K199" s="299">
        <f>K55</f>
        <v>584</v>
      </c>
      <c r="L199" s="299"/>
      <c r="M199" s="16" t="s">
        <v>894</v>
      </c>
      <c r="N199" s="16"/>
      <c r="O199" s="48"/>
      <c r="P199" s="51"/>
      <c r="Q199" s="47"/>
      <c r="R199" s="48"/>
      <c r="S199" s="50"/>
      <c r="T199" s="49"/>
      <c r="U199" s="80"/>
      <c r="V199" s="47"/>
      <c r="W199" s="48"/>
      <c r="X199" s="48"/>
      <c r="Y199" s="48"/>
      <c r="Z199" s="50"/>
      <c r="AA199" s="49"/>
      <c r="AB199" s="80"/>
      <c r="AC199" s="52" t="s">
        <v>1279</v>
      </c>
      <c r="AD199" s="52"/>
      <c r="AE199" s="52"/>
      <c r="AF199" s="52"/>
      <c r="AG199" s="52"/>
      <c r="AH199" s="300">
        <f>$AH$7</f>
        <v>0.25</v>
      </c>
      <c r="AI199" s="298"/>
      <c r="AJ199" s="55" t="s">
        <v>1280</v>
      </c>
      <c r="AK199" s="63"/>
      <c r="AL199" s="320"/>
      <c r="AM199" s="337"/>
      <c r="AN199" s="337"/>
      <c r="AO199" s="337"/>
      <c r="AP199" s="345"/>
      <c r="AQ199" s="58"/>
      <c r="AR199" s="59"/>
    </row>
    <row r="200" spans="1:44" ht="16.5" customHeight="1">
      <c r="A200" s="39">
        <v>11</v>
      </c>
      <c r="B200" s="108" t="s">
        <v>832</v>
      </c>
      <c r="C200" s="41" t="s">
        <v>833</v>
      </c>
      <c r="D200" s="311"/>
      <c r="E200" s="312"/>
      <c r="F200" s="47"/>
      <c r="G200" s="48"/>
      <c r="H200" s="48"/>
      <c r="I200" s="48"/>
      <c r="J200" s="48"/>
      <c r="K200" s="16" t="s">
        <v>955</v>
      </c>
      <c r="L200" s="49" t="s">
        <v>895</v>
      </c>
      <c r="M200" s="299">
        <f>$M$80</f>
        <v>83</v>
      </c>
      <c r="N200" s="299"/>
      <c r="O200" s="48" t="s">
        <v>1278</v>
      </c>
      <c r="P200" s="51"/>
      <c r="Q200" s="47"/>
      <c r="R200" s="48"/>
      <c r="S200" s="50"/>
      <c r="T200" s="49"/>
      <c r="U200" s="80"/>
      <c r="V200" s="60"/>
      <c r="W200" s="36"/>
      <c r="X200" s="36"/>
      <c r="Y200" s="36"/>
      <c r="Z200" s="61"/>
      <c r="AA200" s="66"/>
      <c r="AB200" s="67"/>
      <c r="AC200" s="52" t="s">
        <v>1282</v>
      </c>
      <c r="AD200" s="52"/>
      <c r="AE200" s="52"/>
      <c r="AF200" s="52"/>
      <c r="AG200" s="52"/>
      <c r="AH200" s="300">
        <f>$AH$8</f>
        <v>0.5</v>
      </c>
      <c r="AI200" s="298"/>
      <c r="AJ200" s="55" t="s">
        <v>938</v>
      </c>
      <c r="AK200" s="63"/>
      <c r="AL200" s="110"/>
      <c r="AM200" s="111"/>
      <c r="AN200" s="111"/>
      <c r="AO200" s="111"/>
      <c r="AP200" s="112"/>
      <c r="AQ200" s="58"/>
      <c r="AR200" s="59"/>
    </row>
    <row r="201" spans="1:44" ht="16.5" customHeight="1">
      <c r="A201" s="39">
        <v>11</v>
      </c>
      <c r="B201" s="108" t="s">
        <v>834</v>
      </c>
      <c r="C201" s="41" t="s">
        <v>835</v>
      </c>
      <c r="D201" s="311"/>
      <c r="E201" s="312"/>
      <c r="F201" s="47"/>
      <c r="G201" s="48"/>
      <c r="H201" s="48"/>
      <c r="I201" s="48"/>
      <c r="J201" s="48"/>
      <c r="K201" s="48"/>
      <c r="L201" s="48"/>
      <c r="M201" s="48"/>
      <c r="N201" s="48"/>
      <c r="O201" s="48"/>
      <c r="P201" s="51"/>
      <c r="Q201" s="47"/>
      <c r="R201" s="48"/>
      <c r="S201" s="50"/>
      <c r="T201" s="49"/>
      <c r="U201" s="80"/>
      <c r="V201" s="47" t="s">
        <v>1284</v>
      </c>
      <c r="W201" s="48"/>
      <c r="X201" s="48"/>
      <c r="Y201" s="48"/>
      <c r="Z201" s="50"/>
      <c r="AA201" s="49"/>
      <c r="AB201" s="80"/>
      <c r="AC201" s="48"/>
      <c r="AD201" s="48"/>
      <c r="AE201" s="48"/>
      <c r="AF201" s="48"/>
      <c r="AG201" s="48"/>
      <c r="AH201" s="8"/>
      <c r="AI201" s="8"/>
      <c r="AJ201" s="26"/>
      <c r="AK201" s="44"/>
      <c r="AL201" s="47"/>
      <c r="AM201" s="48"/>
      <c r="AN201" s="48"/>
      <c r="AO201" s="48"/>
      <c r="AP201" s="51"/>
      <c r="AQ201" s="58"/>
      <c r="AR201" s="59"/>
    </row>
    <row r="202" spans="1:44" ht="16.5" customHeight="1">
      <c r="A202" s="39">
        <v>11</v>
      </c>
      <c r="B202" s="108" t="s">
        <v>836</v>
      </c>
      <c r="C202" s="41" t="s">
        <v>837</v>
      </c>
      <c r="D202" s="311"/>
      <c r="E202" s="312"/>
      <c r="F202" s="47"/>
      <c r="G202" s="48"/>
      <c r="H202" s="302" t="s">
        <v>1516</v>
      </c>
      <c r="I202" s="302"/>
      <c r="J202" s="302"/>
      <c r="K202" s="302"/>
      <c r="L202" s="302"/>
      <c r="M202" s="302"/>
      <c r="N202" s="302"/>
      <c r="O202" s="302"/>
      <c r="P202" s="348"/>
      <c r="Q202" s="47"/>
      <c r="R202" s="48"/>
      <c r="S202" s="50"/>
      <c r="T202" s="49"/>
      <c r="U202" s="80"/>
      <c r="V202" s="47"/>
      <c r="W202" s="48"/>
      <c r="X202" s="30"/>
      <c r="Y202" s="50" t="s">
        <v>950</v>
      </c>
      <c r="Z202" s="313">
        <f>$Z$10</f>
        <v>2</v>
      </c>
      <c r="AA202" s="299"/>
      <c r="AB202" s="65"/>
      <c r="AC202" s="52" t="s">
        <v>1279</v>
      </c>
      <c r="AD202" s="52"/>
      <c r="AE202" s="52"/>
      <c r="AF202" s="52"/>
      <c r="AG202" s="52"/>
      <c r="AH202" s="300">
        <f>$AH$7</f>
        <v>0.25</v>
      </c>
      <c r="AI202" s="298"/>
      <c r="AJ202" s="55" t="s">
        <v>756</v>
      </c>
      <c r="AK202" s="63"/>
      <c r="AL202" s="110"/>
      <c r="AM202" s="313">
        <f>$AM$10</f>
        <v>0.1</v>
      </c>
      <c r="AN202" s="313"/>
      <c r="AO202" s="111" t="s">
        <v>756</v>
      </c>
      <c r="AP202" s="112"/>
      <c r="AQ202" s="58"/>
      <c r="AR202" s="59"/>
    </row>
    <row r="203" spans="1:44" ht="16.5" customHeight="1">
      <c r="A203" s="39">
        <v>11</v>
      </c>
      <c r="B203" s="108" t="s">
        <v>838</v>
      </c>
      <c r="C203" s="41" t="s">
        <v>839</v>
      </c>
      <c r="D203" s="311"/>
      <c r="E203" s="312"/>
      <c r="F203" s="47"/>
      <c r="G203" s="48"/>
      <c r="H203" s="303"/>
      <c r="I203" s="303"/>
      <c r="J203" s="303"/>
      <c r="K203" s="303"/>
      <c r="L203" s="303"/>
      <c r="M203" s="303"/>
      <c r="N203" s="303"/>
      <c r="O203" s="303"/>
      <c r="P203" s="349"/>
      <c r="Q203" s="60"/>
      <c r="R203" s="36"/>
      <c r="S203" s="61"/>
      <c r="T203" s="66"/>
      <c r="U203" s="67"/>
      <c r="V203" s="60"/>
      <c r="W203" s="36"/>
      <c r="X203" s="36"/>
      <c r="Y203" s="36"/>
      <c r="Z203" s="61"/>
      <c r="AA203" s="66"/>
      <c r="AB203" s="67"/>
      <c r="AC203" s="52" t="s">
        <v>1282</v>
      </c>
      <c r="AD203" s="52"/>
      <c r="AE203" s="52"/>
      <c r="AF203" s="52"/>
      <c r="AG203" s="52"/>
      <c r="AH203" s="300">
        <f>$AH$8</f>
        <v>0.5</v>
      </c>
      <c r="AI203" s="298"/>
      <c r="AJ203" s="55" t="s">
        <v>938</v>
      </c>
      <c r="AK203" s="63"/>
      <c r="AL203" s="110"/>
      <c r="AM203" s="111"/>
      <c r="AN203" s="111"/>
      <c r="AO203" s="111"/>
      <c r="AP203" s="112"/>
      <c r="AQ203" s="58"/>
      <c r="AR203" s="59"/>
    </row>
    <row r="204" spans="1:44" ht="16.5" customHeight="1">
      <c r="A204" s="39">
        <v>11</v>
      </c>
      <c r="B204" s="108" t="s">
        <v>840</v>
      </c>
      <c r="C204" s="41" t="s">
        <v>841</v>
      </c>
      <c r="D204" s="18"/>
      <c r="E204" s="84"/>
      <c r="F204" s="304" t="s">
        <v>1519</v>
      </c>
      <c r="G204" s="314"/>
      <c r="H204" s="305"/>
      <c r="I204" s="305"/>
      <c r="J204" s="47" t="s">
        <v>1520</v>
      </c>
      <c r="K204" s="48"/>
      <c r="L204" s="48"/>
      <c r="M204" s="48"/>
      <c r="N204" s="48"/>
      <c r="O204" s="48"/>
      <c r="P204" s="51"/>
      <c r="Q204" s="42"/>
      <c r="R204" s="26"/>
      <c r="S204" s="43"/>
      <c r="T204" s="78"/>
      <c r="U204" s="79"/>
      <c r="V204" s="42"/>
      <c r="W204" s="26"/>
      <c r="X204" s="26"/>
      <c r="Y204" s="26"/>
      <c r="Z204" s="43"/>
      <c r="AA204" s="78"/>
      <c r="AB204" s="79"/>
      <c r="AC204" s="26"/>
      <c r="AD204" s="26"/>
      <c r="AE204" s="26"/>
      <c r="AF204" s="26"/>
      <c r="AG204" s="26"/>
      <c r="AH204" s="27"/>
      <c r="AI204" s="27"/>
      <c r="AJ204" s="26"/>
      <c r="AK204" s="44"/>
      <c r="AL204" s="47"/>
      <c r="AM204" s="48"/>
      <c r="AN204" s="48"/>
      <c r="AO204" s="48"/>
      <c r="AP204" s="51"/>
      <c r="AQ204" s="58"/>
      <c r="AR204" s="59"/>
    </row>
    <row r="205" spans="1:44" ht="16.5" customHeight="1">
      <c r="A205" s="39">
        <v>11</v>
      </c>
      <c r="B205" s="108" t="s">
        <v>842</v>
      </c>
      <c r="C205" s="41" t="s">
        <v>843</v>
      </c>
      <c r="D205" s="18"/>
      <c r="E205" s="84"/>
      <c r="F205" s="306"/>
      <c r="G205" s="305"/>
      <c r="H205" s="305"/>
      <c r="I205" s="305"/>
      <c r="J205" s="47" t="s">
        <v>1522</v>
      </c>
      <c r="K205" s="48"/>
      <c r="L205" s="48"/>
      <c r="M205" s="48"/>
      <c r="N205" s="48"/>
      <c r="O205" s="48"/>
      <c r="P205" s="51"/>
      <c r="Q205" s="47"/>
      <c r="R205" s="48"/>
      <c r="S205" s="50"/>
      <c r="T205" s="49"/>
      <c r="U205" s="80"/>
      <c r="V205" s="47"/>
      <c r="W205" s="48"/>
      <c r="X205" s="48"/>
      <c r="Y205" s="48"/>
      <c r="Z205" s="50"/>
      <c r="AA205" s="49"/>
      <c r="AB205" s="80"/>
      <c r="AC205" s="52" t="s">
        <v>1279</v>
      </c>
      <c r="AD205" s="52"/>
      <c r="AE205" s="52"/>
      <c r="AF205" s="52"/>
      <c r="AG205" s="52"/>
      <c r="AH205" s="300">
        <f>$AH$7</f>
        <v>0.25</v>
      </c>
      <c r="AI205" s="298"/>
      <c r="AJ205" s="55" t="s">
        <v>1280</v>
      </c>
      <c r="AK205" s="63"/>
      <c r="AL205" s="110"/>
      <c r="AM205" s="111"/>
      <c r="AN205" s="111"/>
      <c r="AO205" s="111"/>
      <c r="AP205" s="112"/>
      <c r="AQ205" s="58"/>
      <c r="AR205" s="59"/>
    </row>
    <row r="206" spans="1:44" ht="16.5" customHeight="1">
      <c r="A206" s="39">
        <v>11</v>
      </c>
      <c r="B206" s="108" t="s">
        <v>844</v>
      </c>
      <c r="C206" s="41" t="s">
        <v>845</v>
      </c>
      <c r="D206" s="18"/>
      <c r="E206" s="84"/>
      <c r="F206" s="306"/>
      <c r="G206" s="305"/>
      <c r="H206" s="305"/>
      <c r="I206" s="305"/>
      <c r="J206" s="83"/>
      <c r="K206" s="48"/>
      <c r="L206" s="48"/>
      <c r="M206" s="48"/>
      <c r="N206" s="48"/>
      <c r="O206" s="48"/>
      <c r="P206" s="51"/>
      <c r="Q206" s="47"/>
      <c r="R206" s="48"/>
      <c r="S206" s="50"/>
      <c r="T206" s="49"/>
      <c r="U206" s="80"/>
      <c r="V206" s="60"/>
      <c r="W206" s="36"/>
      <c r="X206" s="36"/>
      <c r="Y206" s="36"/>
      <c r="Z206" s="61"/>
      <c r="AA206" s="66"/>
      <c r="AB206" s="67"/>
      <c r="AC206" s="52" t="s">
        <v>1282</v>
      </c>
      <c r="AD206" s="52"/>
      <c r="AE206" s="52"/>
      <c r="AF206" s="52"/>
      <c r="AG206" s="52"/>
      <c r="AH206" s="300">
        <f>$AH$8</f>
        <v>0.5</v>
      </c>
      <c r="AI206" s="298"/>
      <c r="AJ206" s="55" t="s">
        <v>938</v>
      </c>
      <c r="AK206" s="63"/>
      <c r="AL206" s="110"/>
      <c r="AM206" s="111"/>
      <c r="AN206" s="111"/>
      <c r="AO206" s="111"/>
      <c r="AP206" s="112"/>
      <c r="AQ206" s="58"/>
      <c r="AR206" s="59"/>
    </row>
    <row r="207" spans="1:44" ht="16.5" customHeight="1">
      <c r="A207" s="39">
        <v>11</v>
      </c>
      <c r="B207" s="108" t="s">
        <v>846</v>
      </c>
      <c r="C207" s="41" t="s">
        <v>847</v>
      </c>
      <c r="D207" s="18"/>
      <c r="E207" s="84"/>
      <c r="F207" s="307"/>
      <c r="G207" s="308"/>
      <c r="H207" s="308"/>
      <c r="I207" s="308"/>
      <c r="J207" s="85" t="s">
        <v>896</v>
      </c>
      <c r="K207" s="16">
        <v>1</v>
      </c>
      <c r="L207" s="16" t="s">
        <v>893</v>
      </c>
      <c r="M207" s="299">
        <f>$M$15</f>
        <v>83</v>
      </c>
      <c r="N207" s="299"/>
      <c r="O207" s="48" t="s">
        <v>1278</v>
      </c>
      <c r="P207" s="51"/>
      <c r="Q207" s="47"/>
      <c r="R207" s="48"/>
      <c r="S207" s="50"/>
      <c r="T207" s="49"/>
      <c r="U207" s="80"/>
      <c r="V207" s="47" t="s">
        <v>1284</v>
      </c>
      <c r="W207" s="48"/>
      <c r="X207" s="48"/>
      <c r="Y207" s="48"/>
      <c r="Z207" s="50"/>
      <c r="AA207" s="49"/>
      <c r="AB207" s="80"/>
      <c r="AC207" s="48"/>
      <c r="AD207" s="48"/>
      <c r="AE207" s="48"/>
      <c r="AF207" s="48"/>
      <c r="AG207" s="48"/>
      <c r="AH207" s="8"/>
      <c r="AI207" s="8"/>
      <c r="AJ207" s="26"/>
      <c r="AK207" s="44"/>
      <c r="AL207" s="47"/>
      <c r="AM207" s="48"/>
      <c r="AN207" s="48"/>
      <c r="AO207" s="48"/>
      <c r="AP207" s="51"/>
      <c r="AQ207" s="58"/>
      <c r="AR207" s="59"/>
    </row>
    <row r="208" spans="1:44" ht="16.5" customHeight="1">
      <c r="A208" s="39">
        <v>11</v>
      </c>
      <c r="B208" s="108" t="s">
        <v>848</v>
      </c>
      <c r="C208" s="41" t="s">
        <v>849</v>
      </c>
      <c r="D208" s="18"/>
      <c r="E208" s="84"/>
      <c r="F208" s="309">
        <f>K199</f>
        <v>584</v>
      </c>
      <c r="G208" s="310"/>
      <c r="H208" s="16" t="s">
        <v>896</v>
      </c>
      <c r="I208" s="16"/>
      <c r="J208" s="47"/>
      <c r="K208" s="48"/>
      <c r="L208" s="48"/>
      <c r="M208" s="70"/>
      <c r="N208" s="70"/>
      <c r="O208" s="48"/>
      <c r="P208" s="51"/>
      <c r="Q208" s="47"/>
      <c r="R208" s="48"/>
      <c r="S208" s="50"/>
      <c r="T208" s="49"/>
      <c r="U208" s="80"/>
      <c r="V208" s="47"/>
      <c r="W208" s="48"/>
      <c r="X208" s="30"/>
      <c r="Y208" s="50" t="s">
        <v>893</v>
      </c>
      <c r="Z208" s="313">
        <f>$Z$10</f>
        <v>2</v>
      </c>
      <c r="AA208" s="299"/>
      <c r="AB208" s="65"/>
      <c r="AC208" s="52" t="s">
        <v>1279</v>
      </c>
      <c r="AD208" s="52"/>
      <c r="AE208" s="52"/>
      <c r="AF208" s="52"/>
      <c r="AG208" s="52"/>
      <c r="AH208" s="300">
        <f>$AH$7</f>
        <v>0.25</v>
      </c>
      <c r="AI208" s="298"/>
      <c r="AJ208" s="55" t="s">
        <v>756</v>
      </c>
      <c r="AK208" s="63"/>
      <c r="AL208" s="110"/>
      <c r="AM208" s="111"/>
      <c r="AN208" s="111"/>
      <c r="AO208" s="111"/>
      <c r="AP208" s="112"/>
      <c r="AQ208" s="58"/>
      <c r="AR208" s="59"/>
    </row>
    <row r="209" spans="1:44" ht="16.5" customHeight="1">
      <c r="A209" s="39">
        <v>11</v>
      </c>
      <c r="B209" s="108" t="s">
        <v>850</v>
      </c>
      <c r="C209" s="41" t="s">
        <v>851</v>
      </c>
      <c r="D209" s="18"/>
      <c r="E209" s="84"/>
      <c r="F209" s="90" t="str">
        <f>K200</f>
        <v>ｍ</v>
      </c>
      <c r="G209" s="49" t="s">
        <v>893</v>
      </c>
      <c r="H209" s="299">
        <f>M200</f>
        <v>83</v>
      </c>
      <c r="I209" s="299"/>
      <c r="J209" s="47"/>
      <c r="K209" s="48"/>
      <c r="L209" s="48"/>
      <c r="M209" s="48"/>
      <c r="N209" s="48"/>
      <c r="O209" s="48"/>
      <c r="P209" s="51"/>
      <c r="Q209" s="60"/>
      <c r="R209" s="36"/>
      <c r="S209" s="61"/>
      <c r="T209" s="66"/>
      <c r="U209" s="67"/>
      <c r="V209" s="60"/>
      <c r="W209" s="36"/>
      <c r="X209" s="36"/>
      <c r="Y209" s="36"/>
      <c r="Z209" s="61"/>
      <c r="AA209" s="66"/>
      <c r="AB209" s="67"/>
      <c r="AC209" s="52" t="s">
        <v>1282</v>
      </c>
      <c r="AD209" s="52"/>
      <c r="AE209" s="52"/>
      <c r="AF209" s="52"/>
      <c r="AG209" s="52"/>
      <c r="AH209" s="300">
        <f>$AH$8</f>
        <v>0.5</v>
      </c>
      <c r="AI209" s="298"/>
      <c r="AJ209" s="55" t="s">
        <v>938</v>
      </c>
      <c r="AK209" s="63"/>
      <c r="AL209" s="110"/>
      <c r="AM209" s="111"/>
      <c r="AN209" s="111"/>
      <c r="AO209" s="111"/>
      <c r="AP209" s="112"/>
      <c r="AQ209" s="58"/>
      <c r="AR209" s="59"/>
    </row>
    <row r="210" spans="1:44" ht="16.5" customHeight="1">
      <c r="A210" s="39">
        <v>11</v>
      </c>
      <c r="B210" s="108" t="s">
        <v>852</v>
      </c>
      <c r="C210" s="41" t="s">
        <v>853</v>
      </c>
      <c r="D210" s="18"/>
      <c r="E210" s="84"/>
      <c r="F210" s="48"/>
      <c r="G210" s="48"/>
      <c r="H210" s="48"/>
      <c r="I210" s="50" t="s">
        <v>1278</v>
      </c>
      <c r="J210" s="42" t="s">
        <v>1528</v>
      </c>
      <c r="K210" s="26"/>
      <c r="L210" s="26"/>
      <c r="M210" s="26"/>
      <c r="N210" s="26"/>
      <c r="O210" s="26"/>
      <c r="P210" s="44"/>
      <c r="Q210" s="47"/>
      <c r="R210" s="48"/>
      <c r="S210" s="50"/>
      <c r="T210" s="49"/>
      <c r="U210" s="80"/>
      <c r="V210" s="42"/>
      <c r="W210" s="26"/>
      <c r="X210" s="26"/>
      <c r="Y210" s="26"/>
      <c r="Z210" s="43"/>
      <c r="AA210" s="78"/>
      <c r="AB210" s="79"/>
      <c r="AC210" s="18"/>
      <c r="AD210" s="18"/>
      <c r="AE210" s="18"/>
      <c r="AF210" s="18"/>
      <c r="AG210" s="18"/>
      <c r="AH210" s="8"/>
      <c r="AI210" s="8"/>
      <c r="AJ210" s="26"/>
      <c r="AK210" s="44"/>
      <c r="AL210" s="47"/>
      <c r="AM210" s="48"/>
      <c r="AN210" s="48"/>
      <c r="AO210" s="48"/>
      <c r="AP210" s="51"/>
      <c r="AQ210" s="58"/>
      <c r="AR210" s="59"/>
    </row>
    <row r="211" spans="1:44" ht="16.5" customHeight="1">
      <c r="A211" s="39">
        <v>11</v>
      </c>
      <c r="B211" s="108" t="s">
        <v>854</v>
      </c>
      <c r="C211" s="41" t="s">
        <v>855</v>
      </c>
      <c r="D211" s="18"/>
      <c r="E211" s="84"/>
      <c r="F211" s="48"/>
      <c r="G211" s="48"/>
      <c r="H211" s="48"/>
      <c r="I211" s="48"/>
      <c r="J211" s="47" t="s">
        <v>1530</v>
      </c>
      <c r="K211" s="48"/>
      <c r="L211" s="48"/>
      <c r="M211" s="48"/>
      <c r="N211" s="48"/>
      <c r="O211" s="48"/>
      <c r="P211" s="51"/>
      <c r="Q211" s="47"/>
      <c r="R211" s="48"/>
      <c r="S211" s="50"/>
      <c r="T211" s="49"/>
      <c r="U211" s="80"/>
      <c r="V211" s="47"/>
      <c r="W211" s="48"/>
      <c r="X211" s="48"/>
      <c r="Y211" s="48"/>
      <c r="Z211" s="50"/>
      <c r="AA211" s="49"/>
      <c r="AB211" s="80"/>
      <c r="AC211" s="52" t="s">
        <v>1279</v>
      </c>
      <c r="AD211" s="52"/>
      <c r="AE211" s="52"/>
      <c r="AF211" s="52"/>
      <c r="AG211" s="52"/>
      <c r="AH211" s="300">
        <f>$AH$7</f>
        <v>0.25</v>
      </c>
      <c r="AI211" s="298"/>
      <c r="AJ211" s="55" t="s">
        <v>1280</v>
      </c>
      <c r="AK211" s="63"/>
      <c r="AL211" s="110"/>
      <c r="AM211" s="111"/>
      <c r="AN211" s="111"/>
      <c r="AO211" s="111"/>
      <c r="AP211" s="112"/>
      <c r="AQ211" s="58"/>
      <c r="AR211" s="59"/>
    </row>
    <row r="212" spans="1:44" ht="16.5" customHeight="1">
      <c r="A212" s="39">
        <v>11</v>
      </c>
      <c r="B212" s="108" t="s">
        <v>856</v>
      </c>
      <c r="C212" s="41" t="s">
        <v>857</v>
      </c>
      <c r="D212" s="18"/>
      <c r="E212" s="84"/>
      <c r="F212" s="48"/>
      <c r="G212" s="48"/>
      <c r="H212" s="48"/>
      <c r="I212" s="48"/>
      <c r="J212" s="47"/>
      <c r="K212" s="48"/>
      <c r="L212" s="48"/>
      <c r="M212" s="48"/>
      <c r="N212" s="48"/>
      <c r="O212" s="48"/>
      <c r="P212" s="51"/>
      <c r="Q212" s="47"/>
      <c r="R212" s="48"/>
      <c r="S212" s="50"/>
      <c r="T212" s="49"/>
      <c r="U212" s="80"/>
      <c r="V212" s="60"/>
      <c r="W212" s="36"/>
      <c r="X212" s="36"/>
      <c r="Y212" s="36"/>
      <c r="Z212" s="61"/>
      <c r="AA212" s="66"/>
      <c r="AB212" s="67"/>
      <c r="AC212" s="52" t="s">
        <v>1282</v>
      </c>
      <c r="AD212" s="52"/>
      <c r="AE212" s="52"/>
      <c r="AF212" s="52"/>
      <c r="AG212" s="52"/>
      <c r="AH212" s="300">
        <f>$AH$8</f>
        <v>0.5</v>
      </c>
      <c r="AI212" s="298"/>
      <c r="AJ212" s="55" t="s">
        <v>938</v>
      </c>
      <c r="AK212" s="63"/>
      <c r="AL212" s="110"/>
      <c r="AM212" s="111"/>
      <c r="AN212" s="111"/>
      <c r="AO212" s="111"/>
      <c r="AP212" s="112"/>
      <c r="AQ212" s="58"/>
      <c r="AR212" s="59"/>
    </row>
    <row r="213" spans="1:44" ht="16.5" customHeight="1">
      <c r="A213" s="39">
        <v>11</v>
      </c>
      <c r="B213" s="108" t="s">
        <v>858</v>
      </c>
      <c r="C213" s="41" t="s">
        <v>859</v>
      </c>
      <c r="D213" s="18"/>
      <c r="E213" s="84"/>
      <c r="F213" s="48"/>
      <c r="G213" s="48"/>
      <c r="H213" s="48"/>
      <c r="I213" s="48"/>
      <c r="J213" s="85" t="s">
        <v>896</v>
      </c>
      <c r="K213" s="16">
        <v>2</v>
      </c>
      <c r="L213" s="16" t="s">
        <v>893</v>
      </c>
      <c r="M213" s="299">
        <f>$M$15</f>
        <v>83</v>
      </c>
      <c r="N213" s="299"/>
      <c r="O213" s="48" t="s">
        <v>1278</v>
      </c>
      <c r="P213" s="51"/>
      <c r="Q213" s="47"/>
      <c r="R213" s="48"/>
      <c r="S213" s="50"/>
      <c r="T213" s="49"/>
      <c r="U213" s="80"/>
      <c r="V213" s="47" t="s">
        <v>1284</v>
      </c>
      <c r="W213" s="48"/>
      <c r="X213" s="48"/>
      <c r="Y213" s="48"/>
      <c r="Z213" s="50"/>
      <c r="AA213" s="49"/>
      <c r="AB213" s="80"/>
      <c r="AC213" s="18"/>
      <c r="AD213" s="18"/>
      <c r="AE213" s="18"/>
      <c r="AF213" s="18"/>
      <c r="AG213" s="18"/>
      <c r="AH213" s="8"/>
      <c r="AI213" s="8"/>
      <c r="AJ213" s="26"/>
      <c r="AK213" s="44"/>
      <c r="AL213" s="47"/>
      <c r="AM213" s="48"/>
      <c r="AN213" s="48"/>
      <c r="AO213" s="48"/>
      <c r="AP213" s="51"/>
      <c r="AQ213" s="58"/>
      <c r="AR213" s="59"/>
    </row>
    <row r="214" spans="1:44" ht="16.5" customHeight="1">
      <c r="A214" s="39">
        <v>11</v>
      </c>
      <c r="B214" s="108" t="s">
        <v>860</v>
      </c>
      <c r="C214" s="41" t="s">
        <v>861</v>
      </c>
      <c r="D214" s="18"/>
      <c r="E214" s="84"/>
      <c r="F214" s="48"/>
      <c r="G214" s="48"/>
      <c r="H214" s="48"/>
      <c r="I214" s="48"/>
      <c r="J214" s="47"/>
      <c r="K214" s="48"/>
      <c r="L214" s="48"/>
      <c r="M214" s="48"/>
      <c r="N214" s="48"/>
      <c r="O214" s="48"/>
      <c r="P214" s="51"/>
      <c r="Q214" s="47"/>
      <c r="R214" s="48"/>
      <c r="S214" s="50"/>
      <c r="T214" s="49"/>
      <c r="U214" s="80"/>
      <c r="V214" s="47"/>
      <c r="W214" s="48"/>
      <c r="X214" s="30"/>
      <c r="Y214" s="50" t="s">
        <v>893</v>
      </c>
      <c r="Z214" s="313">
        <f>$Z$10</f>
        <v>2</v>
      </c>
      <c r="AA214" s="299"/>
      <c r="AB214" s="65"/>
      <c r="AC214" s="52" t="s">
        <v>1279</v>
      </c>
      <c r="AD214" s="52"/>
      <c r="AE214" s="52"/>
      <c r="AF214" s="52"/>
      <c r="AG214" s="52"/>
      <c r="AH214" s="300">
        <f>$AH$7</f>
        <v>0.25</v>
      </c>
      <c r="AI214" s="298"/>
      <c r="AJ214" s="55" t="s">
        <v>756</v>
      </c>
      <c r="AK214" s="63"/>
      <c r="AL214" s="110"/>
      <c r="AM214" s="111"/>
      <c r="AN214" s="111"/>
      <c r="AO214" s="111"/>
      <c r="AP214" s="112"/>
      <c r="AQ214" s="58"/>
      <c r="AR214" s="59"/>
    </row>
    <row r="215" spans="1:44" ht="16.5" customHeight="1">
      <c r="A215" s="39">
        <v>11</v>
      </c>
      <c r="B215" s="108" t="s">
        <v>862</v>
      </c>
      <c r="C215" s="41" t="s">
        <v>863</v>
      </c>
      <c r="D215" s="18"/>
      <c r="E215" s="84"/>
      <c r="F215" s="48"/>
      <c r="G215" s="48"/>
      <c r="H215" s="48"/>
      <c r="I215" s="48"/>
      <c r="J215" s="47"/>
      <c r="K215" s="95"/>
      <c r="L215" s="98"/>
      <c r="M215" s="98"/>
      <c r="N215" s="98"/>
      <c r="O215" s="98"/>
      <c r="P215" s="99"/>
      <c r="Q215" s="60"/>
      <c r="R215" s="36"/>
      <c r="S215" s="61"/>
      <c r="T215" s="66"/>
      <c r="U215" s="67"/>
      <c r="V215" s="60"/>
      <c r="W215" s="36"/>
      <c r="X215" s="36"/>
      <c r="Y215" s="36"/>
      <c r="Z215" s="61"/>
      <c r="AA215" s="66"/>
      <c r="AB215" s="67"/>
      <c r="AC215" s="52" t="s">
        <v>1282</v>
      </c>
      <c r="AD215" s="52"/>
      <c r="AE215" s="52"/>
      <c r="AF215" s="52"/>
      <c r="AG215" s="52"/>
      <c r="AH215" s="300">
        <f>$AH$8</f>
        <v>0.5</v>
      </c>
      <c r="AI215" s="298"/>
      <c r="AJ215" s="55" t="s">
        <v>938</v>
      </c>
      <c r="AK215" s="63"/>
      <c r="AL215" s="110"/>
      <c r="AM215" s="111"/>
      <c r="AN215" s="111"/>
      <c r="AO215" s="111"/>
      <c r="AP215" s="112"/>
      <c r="AQ215" s="58"/>
      <c r="AR215" s="59"/>
    </row>
    <row r="216" spans="1:44" ht="16.5" customHeight="1">
      <c r="A216" s="39">
        <v>11</v>
      </c>
      <c r="B216" s="108" t="s">
        <v>864</v>
      </c>
      <c r="C216" s="41" t="s">
        <v>865</v>
      </c>
      <c r="D216" s="18"/>
      <c r="E216" s="84"/>
      <c r="F216" s="47"/>
      <c r="G216" s="48"/>
      <c r="H216" s="48"/>
      <c r="I216" s="51"/>
      <c r="J216" s="42" t="s">
        <v>1536</v>
      </c>
      <c r="K216" s="48"/>
      <c r="L216" s="26"/>
      <c r="M216" s="26"/>
      <c r="N216" s="26"/>
      <c r="O216" s="26"/>
      <c r="P216" s="44"/>
      <c r="Q216" s="47"/>
      <c r="R216" s="48"/>
      <c r="S216" s="50"/>
      <c r="T216" s="49"/>
      <c r="U216" s="80"/>
      <c r="V216" s="42"/>
      <c r="W216" s="26"/>
      <c r="X216" s="26"/>
      <c r="Y216" s="26"/>
      <c r="Z216" s="43"/>
      <c r="AA216" s="78"/>
      <c r="AB216" s="79"/>
      <c r="AC216" s="18"/>
      <c r="AD216" s="18"/>
      <c r="AE216" s="18"/>
      <c r="AF216" s="18"/>
      <c r="AG216" s="18"/>
      <c r="AH216" s="8"/>
      <c r="AI216" s="8"/>
      <c r="AJ216" s="26"/>
      <c r="AK216" s="44"/>
      <c r="AL216" s="47"/>
      <c r="AM216" s="48"/>
      <c r="AN216" s="48"/>
      <c r="AO216" s="48"/>
      <c r="AP216" s="51"/>
      <c r="AQ216" s="58"/>
      <c r="AR216" s="59"/>
    </row>
    <row r="217" spans="1:44" ht="16.5" customHeight="1">
      <c r="A217" s="39">
        <v>11</v>
      </c>
      <c r="B217" s="108" t="s">
        <v>866</v>
      </c>
      <c r="C217" s="41" t="s">
        <v>867</v>
      </c>
      <c r="D217" s="18"/>
      <c r="E217" s="84"/>
      <c r="F217" s="48"/>
      <c r="G217" s="48"/>
      <c r="H217" s="48"/>
      <c r="I217" s="48"/>
      <c r="J217" s="47"/>
      <c r="K217" s="48"/>
      <c r="L217" s="48"/>
      <c r="M217" s="48"/>
      <c r="N217" s="48"/>
      <c r="O217" s="48"/>
      <c r="P217" s="51"/>
      <c r="Q217" s="47"/>
      <c r="R217" s="48"/>
      <c r="S217" s="50"/>
      <c r="T217" s="49"/>
      <c r="U217" s="80"/>
      <c r="V217" s="47"/>
      <c r="W217" s="48"/>
      <c r="X217" s="48"/>
      <c r="Y217" s="48"/>
      <c r="Z217" s="50"/>
      <c r="AA217" s="49"/>
      <c r="AB217" s="80"/>
      <c r="AC217" s="52" t="s">
        <v>1279</v>
      </c>
      <c r="AD217" s="52"/>
      <c r="AE217" s="52"/>
      <c r="AF217" s="52"/>
      <c r="AG217" s="52"/>
      <c r="AH217" s="300">
        <f>$AH$7</f>
        <v>0.25</v>
      </c>
      <c r="AI217" s="298"/>
      <c r="AJ217" s="55" t="s">
        <v>1280</v>
      </c>
      <c r="AK217" s="63"/>
      <c r="AL217" s="110"/>
      <c r="AM217" s="111"/>
      <c r="AN217" s="111"/>
      <c r="AO217" s="111"/>
      <c r="AP217" s="112"/>
      <c r="AQ217" s="58"/>
      <c r="AR217" s="59"/>
    </row>
    <row r="218" spans="1:44" ht="16.5" customHeight="1">
      <c r="A218" s="39">
        <v>11</v>
      </c>
      <c r="B218" s="108" t="s">
        <v>868</v>
      </c>
      <c r="C218" s="41" t="s">
        <v>869</v>
      </c>
      <c r="D218" s="18"/>
      <c r="E218" s="84"/>
      <c r="F218" s="48"/>
      <c r="G218" s="48"/>
      <c r="H218" s="48"/>
      <c r="I218" s="48"/>
      <c r="J218" s="47"/>
      <c r="K218" s="70"/>
      <c r="L218" s="70"/>
      <c r="M218" s="48"/>
      <c r="N218" s="48"/>
      <c r="O218" s="48"/>
      <c r="P218" s="51"/>
      <c r="Q218" s="47"/>
      <c r="R218" s="48"/>
      <c r="S218" s="50"/>
      <c r="T218" s="49"/>
      <c r="U218" s="80"/>
      <c r="V218" s="60"/>
      <c r="W218" s="36"/>
      <c r="X218" s="36"/>
      <c r="Y218" s="36"/>
      <c r="Z218" s="61"/>
      <c r="AA218" s="66"/>
      <c r="AB218" s="67"/>
      <c r="AC218" s="52" t="s">
        <v>1282</v>
      </c>
      <c r="AD218" s="52"/>
      <c r="AE218" s="52"/>
      <c r="AF218" s="52"/>
      <c r="AG218" s="52"/>
      <c r="AH218" s="300">
        <f>$AH$8</f>
        <v>0.5</v>
      </c>
      <c r="AI218" s="298"/>
      <c r="AJ218" s="55" t="s">
        <v>938</v>
      </c>
      <c r="AK218" s="63"/>
      <c r="AL218" s="110"/>
      <c r="AM218" s="111"/>
      <c r="AN218" s="111"/>
      <c r="AO218" s="111"/>
      <c r="AP218" s="112"/>
      <c r="AQ218" s="58"/>
      <c r="AR218" s="59"/>
    </row>
    <row r="219" spans="1:44" ht="16.5" customHeight="1">
      <c r="A219" s="39">
        <v>11</v>
      </c>
      <c r="B219" s="108" t="s">
        <v>870</v>
      </c>
      <c r="C219" s="41" t="s">
        <v>871</v>
      </c>
      <c r="D219" s="18"/>
      <c r="E219" s="84"/>
      <c r="F219" s="48"/>
      <c r="G219" s="48"/>
      <c r="H219" s="48"/>
      <c r="I219" s="48"/>
      <c r="J219" s="85" t="s">
        <v>896</v>
      </c>
      <c r="K219" s="16">
        <v>3</v>
      </c>
      <c r="L219" s="16" t="s">
        <v>893</v>
      </c>
      <c r="M219" s="299">
        <f>$M$15</f>
        <v>83</v>
      </c>
      <c r="N219" s="299"/>
      <c r="O219" s="48" t="s">
        <v>1278</v>
      </c>
      <c r="P219" s="51"/>
      <c r="Q219" s="47"/>
      <c r="R219" s="48"/>
      <c r="S219" s="50"/>
      <c r="T219" s="49"/>
      <c r="U219" s="80"/>
      <c r="V219" s="47" t="s">
        <v>1284</v>
      </c>
      <c r="W219" s="48"/>
      <c r="X219" s="48"/>
      <c r="Y219" s="48"/>
      <c r="Z219" s="50"/>
      <c r="AA219" s="49"/>
      <c r="AB219" s="80"/>
      <c r="AC219" s="18"/>
      <c r="AD219" s="18"/>
      <c r="AE219" s="18"/>
      <c r="AF219" s="18"/>
      <c r="AG219" s="18"/>
      <c r="AH219" s="8"/>
      <c r="AI219" s="8"/>
      <c r="AJ219" s="26"/>
      <c r="AK219" s="44"/>
      <c r="AL219" s="47"/>
      <c r="AM219" s="48"/>
      <c r="AN219" s="48"/>
      <c r="AO219" s="48"/>
      <c r="AP219" s="51"/>
      <c r="AQ219" s="58"/>
      <c r="AR219" s="59"/>
    </row>
    <row r="220" spans="1:44" ht="16.5" customHeight="1">
      <c r="A220" s="39">
        <v>11</v>
      </c>
      <c r="B220" s="108" t="s">
        <v>872</v>
      </c>
      <c r="C220" s="41" t="s">
        <v>873</v>
      </c>
      <c r="D220" s="18"/>
      <c r="E220" s="84"/>
      <c r="F220" s="48"/>
      <c r="G220" s="48"/>
      <c r="H220" s="48"/>
      <c r="I220" s="48"/>
      <c r="J220" s="47"/>
      <c r="K220" s="48"/>
      <c r="L220" s="48"/>
      <c r="M220" s="48"/>
      <c r="N220" s="48"/>
      <c r="O220" s="48"/>
      <c r="P220" s="51"/>
      <c r="Q220" s="47"/>
      <c r="R220" s="48"/>
      <c r="S220" s="50"/>
      <c r="T220" s="49"/>
      <c r="U220" s="80"/>
      <c r="V220" s="47"/>
      <c r="W220" s="48"/>
      <c r="X220" s="48"/>
      <c r="Y220" s="50" t="s">
        <v>893</v>
      </c>
      <c r="Z220" s="313">
        <f>$Z$10</f>
        <v>2</v>
      </c>
      <c r="AA220" s="299"/>
      <c r="AB220" s="65"/>
      <c r="AC220" s="52" t="s">
        <v>1279</v>
      </c>
      <c r="AD220" s="52"/>
      <c r="AE220" s="52"/>
      <c r="AF220" s="52"/>
      <c r="AG220" s="52"/>
      <c r="AH220" s="300">
        <f>$AH$7</f>
        <v>0.25</v>
      </c>
      <c r="AI220" s="298"/>
      <c r="AJ220" s="55" t="s">
        <v>756</v>
      </c>
      <c r="AK220" s="63"/>
      <c r="AL220" s="110"/>
      <c r="AM220" s="111"/>
      <c r="AN220" s="111"/>
      <c r="AO220" s="111"/>
      <c r="AP220" s="112"/>
      <c r="AQ220" s="58"/>
      <c r="AR220" s="59"/>
    </row>
    <row r="221" spans="1:44" ht="16.5" customHeight="1">
      <c r="A221" s="39">
        <v>11</v>
      </c>
      <c r="B221" s="108" t="s">
        <v>874</v>
      </c>
      <c r="C221" s="41" t="s">
        <v>875</v>
      </c>
      <c r="D221" s="60"/>
      <c r="E221" s="100"/>
      <c r="F221" s="36"/>
      <c r="G221" s="36"/>
      <c r="H221" s="36"/>
      <c r="I221" s="36"/>
      <c r="J221" s="60"/>
      <c r="K221" s="95"/>
      <c r="L221" s="96"/>
      <c r="M221" s="96"/>
      <c r="N221" s="96"/>
      <c r="O221" s="96"/>
      <c r="P221" s="97"/>
      <c r="Q221" s="60"/>
      <c r="R221" s="36"/>
      <c r="S221" s="61"/>
      <c r="T221" s="66"/>
      <c r="U221" s="67"/>
      <c r="V221" s="60"/>
      <c r="W221" s="36"/>
      <c r="X221" s="36"/>
      <c r="Y221" s="36"/>
      <c r="Z221" s="61"/>
      <c r="AA221" s="66"/>
      <c r="AB221" s="67"/>
      <c r="AC221" s="52" t="s">
        <v>1282</v>
      </c>
      <c r="AD221" s="52"/>
      <c r="AE221" s="52"/>
      <c r="AF221" s="52"/>
      <c r="AG221" s="52"/>
      <c r="AH221" s="300">
        <f>$AH$8</f>
        <v>0.5</v>
      </c>
      <c r="AI221" s="298"/>
      <c r="AJ221" s="55" t="s">
        <v>938</v>
      </c>
      <c r="AK221" s="63"/>
      <c r="AL221" s="110"/>
      <c r="AM221" s="111"/>
      <c r="AN221" s="111"/>
      <c r="AO221" s="111"/>
      <c r="AP221" s="112"/>
      <c r="AQ221" s="58"/>
      <c r="AR221" s="59"/>
    </row>
    <row r="222" spans="1:44" ht="16.5" customHeight="1">
      <c r="A222" s="91">
        <v>11</v>
      </c>
      <c r="B222" s="91">
        <v>8049</v>
      </c>
      <c r="C222" s="92" t="s">
        <v>876</v>
      </c>
      <c r="D222" s="324" t="s">
        <v>1543</v>
      </c>
      <c r="E222" s="47" t="s">
        <v>1544</v>
      </c>
      <c r="F222" s="48"/>
      <c r="G222" s="48"/>
      <c r="H222" s="48"/>
      <c r="I222" s="48"/>
      <c r="J222" s="48"/>
      <c r="K222" s="48"/>
      <c r="L222" s="48"/>
      <c r="M222" s="48"/>
      <c r="N222" s="48"/>
      <c r="O222" s="48"/>
      <c r="P222" s="48"/>
      <c r="Q222" s="47"/>
      <c r="R222" s="48"/>
      <c r="S222" s="50"/>
      <c r="T222" s="49"/>
      <c r="U222" s="80"/>
      <c r="V222" s="47"/>
      <c r="W222" s="48"/>
      <c r="X222" s="48"/>
      <c r="Y222" s="48"/>
      <c r="Z222" s="50"/>
      <c r="AA222" s="49"/>
      <c r="AB222" s="80"/>
      <c r="AC222" s="48"/>
      <c r="AD222" s="48"/>
      <c r="AE222" s="48"/>
      <c r="AF222" s="48"/>
      <c r="AG222" s="48"/>
      <c r="AH222" s="16"/>
      <c r="AI222" s="16"/>
      <c r="AJ222" s="48"/>
      <c r="AK222" s="51"/>
      <c r="AL222" s="346" t="s">
        <v>441</v>
      </c>
      <c r="AM222" s="336"/>
      <c r="AN222" s="336"/>
      <c r="AO222" s="336"/>
      <c r="AP222" s="347"/>
      <c r="AQ222" s="45">
        <f>ROUND(ROUND(K223,0)*(1+AM226),0)</f>
        <v>252</v>
      </c>
      <c r="AR222" s="46"/>
    </row>
    <row r="223" spans="1:44" ht="16.5" customHeight="1">
      <c r="A223" s="39">
        <v>11</v>
      </c>
      <c r="B223" s="91">
        <v>8050</v>
      </c>
      <c r="C223" s="41" t="s">
        <v>877</v>
      </c>
      <c r="D223" s="324"/>
      <c r="E223" s="47"/>
      <c r="F223" s="48"/>
      <c r="G223" s="48"/>
      <c r="H223" s="48"/>
      <c r="I223" s="48"/>
      <c r="J223" s="48"/>
      <c r="K223" s="299">
        <f>'訪問介護'!K223</f>
        <v>229</v>
      </c>
      <c r="L223" s="299"/>
      <c r="M223" s="48" t="s">
        <v>1278</v>
      </c>
      <c r="N223" s="48"/>
      <c r="O223" s="48"/>
      <c r="P223" s="48"/>
      <c r="Q223" s="47"/>
      <c r="R223" s="48"/>
      <c r="S223" s="50"/>
      <c r="T223" s="49"/>
      <c r="U223" s="80"/>
      <c r="V223" s="47"/>
      <c r="W223" s="48"/>
      <c r="X223" s="48"/>
      <c r="Y223" s="48"/>
      <c r="Z223" s="50"/>
      <c r="AA223" s="49"/>
      <c r="AB223" s="80"/>
      <c r="AC223" s="52" t="s">
        <v>1279</v>
      </c>
      <c r="AD223" s="52"/>
      <c r="AE223" s="52"/>
      <c r="AF223" s="52"/>
      <c r="AG223" s="52"/>
      <c r="AH223" s="300">
        <f>$AH$7</f>
        <v>0.25</v>
      </c>
      <c r="AI223" s="298"/>
      <c r="AJ223" s="55" t="s">
        <v>1280</v>
      </c>
      <c r="AK223" s="63"/>
      <c r="AL223" s="320"/>
      <c r="AM223" s="337"/>
      <c r="AN223" s="337"/>
      <c r="AO223" s="337"/>
      <c r="AP223" s="345"/>
      <c r="AQ223" s="58">
        <f>ROUND(ROUND(K223*(1+AH223),0)*(1+AM226),0)</f>
        <v>315</v>
      </c>
      <c r="AR223" s="59"/>
    </row>
    <row r="224" spans="1:44" ht="16.5" customHeight="1">
      <c r="A224" s="39">
        <v>11</v>
      </c>
      <c r="B224" s="91">
        <v>8051</v>
      </c>
      <c r="C224" s="41" t="s">
        <v>878</v>
      </c>
      <c r="D224" s="324"/>
      <c r="E224" s="47"/>
      <c r="F224" s="48"/>
      <c r="G224" s="48"/>
      <c r="H224" s="48"/>
      <c r="I224" s="48"/>
      <c r="J224" s="48"/>
      <c r="K224" s="48"/>
      <c r="L224" s="48"/>
      <c r="M224" s="48"/>
      <c r="N224" s="48"/>
      <c r="O224" s="48"/>
      <c r="P224" s="48"/>
      <c r="Q224" s="47"/>
      <c r="R224" s="48"/>
      <c r="S224" s="50"/>
      <c r="T224" s="49"/>
      <c r="U224" s="80"/>
      <c r="V224" s="60"/>
      <c r="W224" s="36"/>
      <c r="X224" s="36"/>
      <c r="Y224" s="36"/>
      <c r="Z224" s="61"/>
      <c r="AA224" s="66"/>
      <c r="AB224" s="67"/>
      <c r="AC224" s="52" t="s">
        <v>1282</v>
      </c>
      <c r="AD224" s="52"/>
      <c r="AE224" s="52"/>
      <c r="AF224" s="52"/>
      <c r="AG224" s="52"/>
      <c r="AH224" s="300">
        <f>$AH$8</f>
        <v>0.5</v>
      </c>
      <c r="AI224" s="298"/>
      <c r="AJ224" s="55" t="s">
        <v>938</v>
      </c>
      <c r="AK224" s="63"/>
      <c r="AL224" s="110"/>
      <c r="AM224" s="111"/>
      <c r="AN224" s="111"/>
      <c r="AO224" s="111"/>
      <c r="AP224" s="112"/>
      <c r="AQ224" s="58">
        <f>ROUND(ROUND(K223*(1+AH224),0)*(1+AM226),0)</f>
        <v>378</v>
      </c>
      <c r="AR224" s="59"/>
    </row>
    <row r="225" spans="1:44" ht="16.5" customHeight="1">
      <c r="A225" s="39">
        <v>11</v>
      </c>
      <c r="B225" s="91">
        <v>8052</v>
      </c>
      <c r="C225" s="41" t="s">
        <v>879</v>
      </c>
      <c r="D225" s="324"/>
      <c r="E225" s="47"/>
      <c r="F225" s="48"/>
      <c r="G225" s="48"/>
      <c r="H225" s="48"/>
      <c r="I225" s="48"/>
      <c r="J225" s="48"/>
      <c r="K225" s="48"/>
      <c r="L225" s="48"/>
      <c r="M225" s="48"/>
      <c r="N225" s="48"/>
      <c r="O225" s="48"/>
      <c r="P225" s="48"/>
      <c r="Q225" s="47"/>
      <c r="R225" s="48"/>
      <c r="S225" s="50"/>
      <c r="T225" s="49"/>
      <c r="U225" s="80"/>
      <c r="V225" s="47" t="s">
        <v>1284</v>
      </c>
      <c r="W225" s="48"/>
      <c r="X225" s="48"/>
      <c r="Y225" s="48"/>
      <c r="Z225" s="50"/>
      <c r="AA225" s="49"/>
      <c r="AB225" s="80"/>
      <c r="AC225" s="48"/>
      <c r="AD225" s="48"/>
      <c r="AE225" s="48"/>
      <c r="AF225" s="48"/>
      <c r="AG225" s="48"/>
      <c r="AH225" s="8"/>
      <c r="AI225" s="8"/>
      <c r="AJ225" s="26"/>
      <c r="AK225" s="44"/>
      <c r="AL225" s="47"/>
      <c r="AM225" s="48"/>
      <c r="AN225" s="48"/>
      <c r="AO225" s="48"/>
      <c r="AP225" s="51"/>
      <c r="AQ225" s="45">
        <f>ROUND(ROUND(K223*Z226,0)*(1+AM226),0)</f>
        <v>504</v>
      </c>
      <c r="AR225" s="59"/>
    </row>
    <row r="226" spans="1:44" ht="16.5" customHeight="1">
      <c r="A226" s="39">
        <v>11</v>
      </c>
      <c r="B226" s="91">
        <v>8053</v>
      </c>
      <c r="C226" s="41" t="s">
        <v>880</v>
      </c>
      <c r="D226" s="324"/>
      <c r="E226" s="47"/>
      <c r="F226" s="48"/>
      <c r="G226" s="48"/>
      <c r="H226" s="48"/>
      <c r="I226" s="48"/>
      <c r="J226" s="48"/>
      <c r="K226" s="48"/>
      <c r="L226" s="48"/>
      <c r="M226" s="48"/>
      <c r="N226" s="48"/>
      <c r="O226" s="48"/>
      <c r="P226" s="48"/>
      <c r="Q226" s="47"/>
      <c r="R226" s="48"/>
      <c r="S226" s="50"/>
      <c r="T226" s="49"/>
      <c r="U226" s="80"/>
      <c r="V226" s="47"/>
      <c r="W226" s="48"/>
      <c r="X226" s="30"/>
      <c r="Y226" s="50" t="s">
        <v>893</v>
      </c>
      <c r="Z226" s="313">
        <f>$Z$10</f>
        <v>2</v>
      </c>
      <c r="AA226" s="299"/>
      <c r="AB226" s="65"/>
      <c r="AC226" s="52" t="s">
        <v>1279</v>
      </c>
      <c r="AD226" s="52"/>
      <c r="AE226" s="52"/>
      <c r="AF226" s="52"/>
      <c r="AG226" s="52"/>
      <c r="AH226" s="300">
        <f>$AH$7</f>
        <v>0.25</v>
      </c>
      <c r="AI226" s="298"/>
      <c r="AJ226" s="55" t="s">
        <v>756</v>
      </c>
      <c r="AK226" s="63"/>
      <c r="AL226" s="110"/>
      <c r="AM226" s="313">
        <f>$AM$10</f>
        <v>0.1</v>
      </c>
      <c r="AN226" s="313"/>
      <c r="AO226" s="111" t="s">
        <v>756</v>
      </c>
      <c r="AP226" s="112"/>
      <c r="AQ226" s="58">
        <f>ROUND(ROUND(ROUND(K223*Z226,0)*(1+AH226),0)*(1+AM226),0)</f>
        <v>630</v>
      </c>
      <c r="AR226" s="59"/>
    </row>
    <row r="227" spans="1:44" ht="16.5" customHeight="1">
      <c r="A227" s="39">
        <v>11</v>
      </c>
      <c r="B227" s="91">
        <v>8054</v>
      </c>
      <c r="C227" s="41" t="s">
        <v>881</v>
      </c>
      <c r="D227" s="324"/>
      <c r="E227" s="60"/>
      <c r="F227" s="36"/>
      <c r="G227" s="36"/>
      <c r="H227" s="36"/>
      <c r="I227" s="36"/>
      <c r="J227" s="36"/>
      <c r="K227" s="36"/>
      <c r="L227" s="36"/>
      <c r="M227" s="36"/>
      <c r="N227" s="36"/>
      <c r="O227" s="36"/>
      <c r="P227" s="62"/>
      <c r="Q227" s="60"/>
      <c r="R227" s="36"/>
      <c r="S227" s="61"/>
      <c r="T227" s="66"/>
      <c r="U227" s="67"/>
      <c r="V227" s="60"/>
      <c r="W227" s="36"/>
      <c r="X227" s="36"/>
      <c r="Y227" s="36"/>
      <c r="Z227" s="61"/>
      <c r="AA227" s="66"/>
      <c r="AB227" s="67"/>
      <c r="AC227" s="52" t="s">
        <v>1282</v>
      </c>
      <c r="AD227" s="52"/>
      <c r="AE227" s="52"/>
      <c r="AF227" s="52"/>
      <c r="AG227" s="52"/>
      <c r="AH227" s="300">
        <f>$AH$8</f>
        <v>0.5</v>
      </c>
      <c r="AI227" s="298"/>
      <c r="AJ227" s="55" t="s">
        <v>938</v>
      </c>
      <c r="AK227" s="63"/>
      <c r="AL227" s="110"/>
      <c r="AM227" s="111"/>
      <c r="AN227" s="111"/>
      <c r="AO227" s="111"/>
      <c r="AP227" s="112"/>
      <c r="AQ227" s="58">
        <f>ROUND(ROUND(ROUND(K223*Z226,0)*(1+AH227),0)*(1+AM226),0)</f>
        <v>756</v>
      </c>
      <c r="AR227" s="59"/>
    </row>
    <row r="228" spans="1:44" ht="16.5" customHeight="1">
      <c r="A228" s="39">
        <v>11</v>
      </c>
      <c r="B228" s="91">
        <v>8061</v>
      </c>
      <c r="C228" s="41" t="s">
        <v>882</v>
      </c>
      <c r="D228" s="324"/>
      <c r="E228" s="47" t="s">
        <v>1551</v>
      </c>
      <c r="F228" s="48"/>
      <c r="G228" s="48"/>
      <c r="H228" s="48"/>
      <c r="I228" s="48"/>
      <c r="J228" s="48"/>
      <c r="K228" s="48"/>
      <c r="L228" s="48"/>
      <c r="M228" s="48"/>
      <c r="N228" s="48"/>
      <c r="O228" s="48"/>
      <c r="P228" s="48"/>
      <c r="Q228" s="42"/>
      <c r="R228" s="48"/>
      <c r="S228" s="50"/>
      <c r="T228" s="49"/>
      <c r="U228" s="80"/>
      <c r="V228" s="42"/>
      <c r="W228" s="26"/>
      <c r="X228" s="26"/>
      <c r="Y228" s="26"/>
      <c r="Z228" s="43"/>
      <c r="AA228" s="78"/>
      <c r="AB228" s="79"/>
      <c r="AC228" s="48"/>
      <c r="AD228" s="48"/>
      <c r="AE228" s="48"/>
      <c r="AF228" s="48"/>
      <c r="AG228" s="48"/>
      <c r="AH228" s="16"/>
      <c r="AI228" s="16"/>
      <c r="AJ228" s="26"/>
      <c r="AK228" s="44"/>
      <c r="AL228" s="47"/>
      <c r="AM228" s="48"/>
      <c r="AN228" s="48"/>
      <c r="AO228" s="48"/>
      <c r="AP228" s="51"/>
      <c r="AQ228" s="45">
        <f>ROUND(ROUND(K229,0)*(1+AM226),0)</f>
        <v>320</v>
      </c>
      <c r="AR228" s="59"/>
    </row>
    <row r="229" spans="1:44" ht="16.5" customHeight="1">
      <c r="A229" s="39">
        <v>11</v>
      </c>
      <c r="B229" s="91">
        <v>8062</v>
      </c>
      <c r="C229" s="41" t="s">
        <v>883</v>
      </c>
      <c r="D229" s="324"/>
      <c r="E229" s="86"/>
      <c r="F229" s="48"/>
      <c r="G229" s="48"/>
      <c r="H229" s="48"/>
      <c r="I229" s="48"/>
      <c r="J229" s="48"/>
      <c r="K229" s="299">
        <f>'訪問介護'!K229</f>
        <v>291</v>
      </c>
      <c r="L229" s="299"/>
      <c r="M229" s="48" t="s">
        <v>1278</v>
      </c>
      <c r="N229" s="48"/>
      <c r="O229" s="48"/>
      <c r="P229" s="48"/>
      <c r="Q229" s="47"/>
      <c r="R229" s="48"/>
      <c r="S229" s="50"/>
      <c r="T229" s="49"/>
      <c r="U229" s="80"/>
      <c r="V229" s="47"/>
      <c r="W229" s="48"/>
      <c r="X229" s="48"/>
      <c r="Y229" s="48"/>
      <c r="Z229" s="50"/>
      <c r="AA229" s="49"/>
      <c r="AB229" s="80"/>
      <c r="AC229" s="52" t="s">
        <v>1279</v>
      </c>
      <c r="AD229" s="52"/>
      <c r="AE229" s="52"/>
      <c r="AF229" s="52"/>
      <c r="AG229" s="52"/>
      <c r="AH229" s="300">
        <f>$AH$7</f>
        <v>0.25</v>
      </c>
      <c r="AI229" s="298"/>
      <c r="AJ229" s="55" t="s">
        <v>1280</v>
      </c>
      <c r="AK229" s="63"/>
      <c r="AL229" s="110"/>
      <c r="AM229" s="111"/>
      <c r="AN229" s="111"/>
      <c r="AO229" s="111"/>
      <c r="AP229" s="112"/>
      <c r="AQ229" s="58">
        <f>ROUND(ROUND(K229*(1+AH229),0)*(1+AM226),0)</f>
        <v>400</v>
      </c>
      <c r="AR229" s="59"/>
    </row>
    <row r="230" spans="1:44" ht="16.5" customHeight="1">
      <c r="A230" s="39">
        <v>11</v>
      </c>
      <c r="B230" s="91">
        <v>8063</v>
      </c>
      <c r="C230" s="41" t="s">
        <v>884</v>
      </c>
      <c r="D230" s="48"/>
      <c r="E230" s="86"/>
      <c r="F230" s="48"/>
      <c r="G230" s="48"/>
      <c r="H230" s="48"/>
      <c r="I230" s="48"/>
      <c r="J230" s="48"/>
      <c r="K230" s="48"/>
      <c r="L230" s="48"/>
      <c r="M230" s="48"/>
      <c r="N230" s="48"/>
      <c r="O230" s="48"/>
      <c r="P230" s="48"/>
      <c r="Q230" s="47"/>
      <c r="R230" s="48"/>
      <c r="S230" s="50"/>
      <c r="T230" s="49"/>
      <c r="U230" s="80"/>
      <c r="V230" s="60"/>
      <c r="W230" s="36"/>
      <c r="X230" s="36"/>
      <c r="Y230" s="36"/>
      <c r="Z230" s="61"/>
      <c r="AA230" s="66"/>
      <c r="AB230" s="67"/>
      <c r="AC230" s="52" t="s">
        <v>1282</v>
      </c>
      <c r="AD230" s="52"/>
      <c r="AE230" s="52"/>
      <c r="AF230" s="52"/>
      <c r="AG230" s="52"/>
      <c r="AH230" s="300">
        <f>$AH$8</f>
        <v>0.5</v>
      </c>
      <c r="AI230" s="298"/>
      <c r="AJ230" s="55" t="s">
        <v>938</v>
      </c>
      <c r="AK230" s="63"/>
      <c r="AL230" s="110"/>
      <c r="AM230" s="111"/>
      <c r="AN230" s="111"/>
      <c r="AO230" s="111"/>
      <c r="AP230" s="112"/>
      <c r="AQ230" s="58">
        <f>ROUND(ROUND(K229*(1+AH230),0)*(1+AM226),0)</f>
        <v>481</v>
      </c>
      <c r="AR230" s="59"/>
    </row>
    <row r="231" spans="1:44" ht="16.5" customHeight="1">
      <c r="A231" s="39">
        <v>11</v>
      </c>
      <c r="B231" s="91">
        <v>8064</v>
      </c>
      <c r="C231" s="41" t="s">
        <v>885</v>
      </c>
      <c r="D231" s="48"/>
      <c r="E231" s="86"/>
      <c r="F231" s="48"/>
      <c r="G231" s="48"/>
      <c r="H231" s="48"/>
      <c r="I231" s="48"/>
      <c r="J231" s="48"/>
      <c r="K231" s="48"/>
      <c r="L231" s="48"/>
      <c r="M231" s="48"/>
      <c r="N231" s="48"/>
      <c r="O231" s="48"/>
      <c r="P231" s="48"/>
      <c r="Q231" s="47"/>
      <c r="R231" s="48"/>
      <c r="S231" s="50"/>
      <c r="T231" s="49"/>
      <c r="U231" s="80"/>
      <c r="V231" s="47" t="s">
        <v>1284</v>
      </c>
      <c r="W231" s="48"/>
      <c r="X231" s="48"/>
      <c r="Y231" s="48"/>
      <c r="Z231" s="50"/>
      <c r="AA231" s="49"/>
      <c r="AB231" s="80"/>
      <c r="AC231" s="48"/>
      <c r="AD231" s="48"/>
      <c r="AE231" s="48"/>
      <c r="AF231" s="48"/>
      <c r="AG231" s="48"/>
      <c r="AH231" s="8"/>
      <c r="AI231" s="8"/>
      <c r="AJ231" s="26"/>
      <c r="AK231" s="44"/>
      <c r="AL231" s="47"/>
      <c r="AM231" s="48"/>
      <c r="AN231" s="48"/>
      <c r="AO231" s="48"/>
      <c r="AP231" s="51"/>
      <c r="AQ231" s="45">
        <f>ROUND(ROUND(K229*Z232,0)*(1+AM226),0)</f>
        <v>640</v>
      </c>
      <c r="AR231" s="59"/>
    </row>
    <row r="232" spans="1:44" ht="16.5" customHeight="1">
      <c r="A232" s="39">
        <v>11</v>
      </c>
      <c r="B232" s="91">
        <v>8065</v>
      </c>
      <c r="C232" s="41" t="s">
        <v>886</v>
      </c>
      <c r="D232" s="48"/>
      <c r="E232" s="86"/>
      <c r="F232" s="48"/>
      <c r="G232" s="48"/>
      <c r="H232" s="48"/>
      <c r="I232" s="48"/>
      <c r="J232" s="48"/>
      <c r="K232" s="48"/>
      <c r="L232" s="48"/>
      <c r="M232" s="48"/>
      <c r="N232" s="48"/>
      <c r="O232" s="48"/>
      <c r="P232" s="48"/>
      <c r="Q232" s="47"/>
      <c r="R232" s="48"/>
      <c r="S232" s="50"/>
      <c r="T232" s="49"/>
      <c r="U232" s="80"/>
      <c r="V232" s="47"/>
      <c r="W232" s="48"/>
      <c r="X232" s="30"/>
      <c r="Y232" s="50" t="s">
        <v>893</v>
      </c>
      <c r="Z232" s="313">
        <f>$Z$10</f>
        <v>2</v>
      </c>
      <c r="AA232" s="299"/>
      <c r="AB232" s="65"/>
      <c r="AC232" s="52" t="s">
        <v>1279</v>
      </c>
      <c r="AD232" s="52"/>
      <c r="AE232" s="52"/>
      <c r="AF232" s="52"/>
      <c r="AG232" s="52"/>
      <c r="AH232" s="300">
        <f>$AH$7</f>
        <v>0.25</v>
      </c>
      <c r="AI232" s="298"/>
      <c r="AJ232" s="55" t="s">
        <v>756</v>
      </c>
      <c r="AK232" s="63"/>
      <c r="AL232" s="110"/>
      <c r="AM232" s="111"/>
      <c r="AN232" s="111"/>
      <c r="AO232" s="111"/>
      <c r="AP232" s="112"/>
      <c r="AQ232" s="58">
        <f>ROUND(ROUND(ROUND(K229*Z232,0)*(1+AH232),0)*(1+AM226),0)</f>
        <v>801</v>
      </c>
      <c r="AR232" s="59"/>
    </row>
    <row r="233" spans="1:44" ht="16.5" customHeight="1">
      <c r="A233" s="39">
        <v>11</v>
      </c>
      <c r="B233" s="91">
        <v>8066</v>
      </c>
      <c r="C233" s="41" t="s">
        <v>887</v>
      </c>
      <c r="D233" s="48"/>
      <c r="E233" s="86"/>
      <c r="F233" s="48"/>
      <c r="G233" s="48"/>
      <c r="H233" s="48"/>
      <c r="I233" s="48"/>
      <c r="J233" s="48"/>
      <c r="K233" s="48"/>
      <c r="L233" s="48"/>
      <c r="M233" s="48"/>
      <c r="N233" s="48"/>
      <c r="O233" s="48"/>
      <c r="P233" s="48"/>
      <c r="Q233" s="60"/>
      <c r="R233" s="36"/>
      <c r="S233" s="61"/>
      <c r="T233" s="66"/>
      <c r="U233" s="67"/>
      <c r="V233" s="60"/>
      <c r="W233" s="36"/>
      <c r="X233" s="36"/>
      <c r="Y233" s="36"/>
      <c r="Z233" s="61"/>
      <c r="AA233" s="66"/>
      <c r="AB233" s="67"/>
      <c r="AC233" s="52" t="s">
        <v>1282</v>
      </c>
      <c r="AD233" s="52"/>
      <c r="AE233" s="52"/>
      <c r="AF233" s="52"/>
      <c r="AG233" s="52"/>
      <c r="AH233" s="300">
        <f>$AH$8</f>
        <v>0.5</v>
      </c>
      <c r="AI233" s="298"/>
      <c r="AJ233" s="55" t="s">
        <v>938</v>
      </c>
      <c r="AK233" s="63"/>
      <c r="AL233" s="110"/>
      <c r="AM233" s="111"/>
      <c r="AN233" s="111"/>
      <c r="AO233" s="111"/>
      <c r="AP233" s="112"/>
      <c r="AQ233" s="58">
        <f>ROUND(ROUND(ROUND(K229*Z232,0)*(1+AH233),0)*(1+AM226),0)</f>
        <v>960</v>
      </c>
      <c r="AR233" s="59"/>
    </row>
    <row r="234" spans="1:44" ht="16.5" customHeight="1">
      <c r="A234" s="39">
        <v>11</v>
      </c>
      <c r="B234" s="40">
        <v>8171</v>
      </c>
      <c r="C234" s="41" t="s">
        <v>888</v>
      </c>
      <c r="D234" s="290" t="s">
        <v>889</v>
      </c>
      <c r="E234" s="291"/>
      <c r="F234" s="291"/>
      <c r="G234" s="26"/>
      <c r="H234" s="26"/>
      <c r="I234" s="26"/>
      <c r="J234" s="26"/>
      <c r="K234" s="26"/>
      <c r="L234" s="26"/>
      <c r="M234" s="26"/>
      <c r="N234" s="26"/>
      <c r="O234" s="26"/>
      <c r="P234" s="26"/>
      <c r="Q234" s="42"/>
      <c r="R234" s="26"/>
      <c r="S234" s="43"/>
      <c r="T234" s="78"/>
      <c r="U234" s="27"/>
      <c r="V234" s="26"/>
      <c r="W234" s="26"/>
      <c r="X234" s="26"/>
      <c r="Y234" s="26"/>
      <c r="Z234" s="43"/>
      <c r="AA234" s="78"/>
      <c r="AB234" s="79"/>
      <c r="AC234" s="26"/>
      <c r="AD234" s="26"/>
      <c r="AE234" s="26"/>
      <c r="AF234" s="26"/>
      <c r="AG234" s="26"/>
      <c r="AH234" s="27"/>
      <c r="AI234" s="27"/>
      <c r="AJ234" s="26"/>
      <c r="AK234" s="26"/>
      <c r="AL234" s="47"/>
      <c r="AM234" s="48"/>
      <c r="AN234" s="48"/>
      <c r="AO234" s="48"/>
      <c r="AP234" s="51"/>
      <c r="AQ234" s="45">
        <f>ROUND(ROUND(K235,0)*(1+AM226),0)</f>
        <v>110</v>
      </c>
      <c r="AR234" s="46"/>
    </row>
    <row r="235" spans="1:44" ht="16.5" customHeight="1">
      <c r="A235" s="39">
        <v>11</v>
      </c>
      <c r="B235" s="39">
        <v>8172</v>
      </c>
      <c r="C235" s="41" t="s">
        <v>890</v>
      </c>
      <c r="D235" s="292"/>
      <c r="E235" s="293"/>
      <c r="F235" s="293"/>
      <c r="G235" s="48"/>
      <c r="H235" s="48"/>
      <c r="I235" s="48"/>
      <c r="J235" s="48"/>
      <c r="K235" s="299">
        <f>'訪問介護'!K235</f>
        <v>100</v>
      </c>
      <c r="L235" s="299"/>
      <c r="M235" s="48" t="s">
        <v>1278</v>
      </c>
      <c r="N235" s="48"/>
      <c r="O235" s="48"/>
      <c r="P235" s="48"/>
      <c r="Q235" s="47"/>
      <c r="R235" s="48"/>
      <c r="S235" s="50"/>
      <c r="T235" s="49"/>
      <c r="U235" s="16"/>
      <c r="V235" s="48"/>
      <c r="W235" s="48"/>
      <c r="X235" s="48"/>
      <c r="Y235" s="48"/>
      <c r="Z235" s="50"/>
      <c r="AA235" s="49"/>
      <c r="AB235" s="80"/>
      <c r="AC235" s="52" t="s">
        <v>1279</v>
      </c>
      <c r="AD235" s="52"/>
      <c r="AE235" s="52"/>
      <c r="AF235" s="52"/>
      <c r="AG235" s="52"/>
      <c r="AH235" s="300">
        <f>$AH$7</f>
        <v>0.25</v>
      </c>
      <c r="AI235" s="298"/>
      <c r="AJ235" s="55" t="s">
        <v>951</v>
      </c>
      <c r="AK235" s="55"/>
      <c r="AL235" s="110"/>
      <c r="AM235" s="111"/>
      <c r="AN235" s="111"/>
      <c r="AO235" s="111"/>
      <c r="AP235" s="112"/>
      <c r="AQ235" s="58">
        <f>ROUND(ROUND(K235*(1+AH235),0)*(1+AM226),0)</f>
        <v>138</v>
      </c>
      <c r="AR235" s="59"/>
    </row>
    <row r="236" spans="1:44" ht="16.5" customHeight="1">
      <c r="A236" s="39">
        <v>11</v>
      </c>
      <c r="B236" s="39">
        <v>8173</v>
      </c>
      <c r="C236" s="41" t="s">
        <v>891</v>
      </c>
      <c r="D236" s="294"/>
      <c r="E236" s="295"/>
      <c r="F236" s="295"/>
      <c r="G236" s="36"/>
      <c r="H236" s="36"/>
      <c r="I236" s="36"/>
      <c r="J236" s="36"/>
      <c r="K236" s="36"/>
      <c r="L236" s="36"/>
      <c r="M236" s="36"/>
      <c r="N236" s="36"/>
      <c r="O236" s="36"/>
      <c r="P236" s="36"/>
      <c r="Q236" s="60"/>
      <c r="R236" s="36"/>
      <c r="S236" s="61"/>
      <c r="T236" s="66"/>
      <c r="U236" s="119"/>
      <c r="V236" s="36"/>
      <c r="W236" s="36"/>
      <c r="X236" s="36"/>
      <c r="Y236" s="36"/>
      <c r="Z236" s="61"/>
      <c r="AA236" s="66"/>
      <c r="AB236" s="67"/>
      <c r="AC236" s="52" t="s">
        <v>1282</v>
      </c>
      <c r="AD236" s="52"/>
      <c r="AE236" s="52"/>
      <c r="AF236" s="52"/>
      <c r="AG236" s="52"/>
      <c r="AH236" s="300">
        <f>$AH$8</f>
        <v>0.5</v>
      </c>
      <c r="AI236" s="298"/>
      <c r="AJ236" s="55" t="s">
        <v>938</v>
      </c>
      <c r="AK236" s="55"/>
      <c r="AL236" s="116"/>
      <c r="AM236" s="117"/>
      <c r="AN236" s="117"/>
      <c r="AO236" s="117"/>
      <c r="AP236" s="118"/>
      <c r="AQ236" s="58">
        <f>ROUND(ROUND(K235*(1+AH236),0)*(1+AM226),0)</f>
        <v>165</v>
      </c>
      <c r="AR236" s="120"/>
    </row>
  </sheetData>
  <sheetProtection/>
  <mergeCells count="310">
    <mergeCell ref="AL54:AP55"/>
    <mergeCell ref="AM58:AN58"/>
    <mergeCell ref="AL78:AP79"/>
    <mergeCell ref="AM82:AN82"/>
    <mergeCell ref="AL6:AP7"/>
    <mergeCell ref="AM10:AN10"/>
    <mergeCell ref="AL30:AP31"/>
    <mergeCell ref="AM34:AN34"/>
    <mergeCell ref="AL150:AP151"/>
    <mergeCell ref="AM154:AN154"/>
    <mergeCell ref="AL174:AP175"/>
    <mergeCell ref="AM178:AN178"/>
    <mergeCell ref="AL102:AP103"/>
    <mergeCell ref="AM106:AN106"/>
    <mergeCell ref="AL126:AP127"/>
    <mergeCell ref="AM130:AN130"/>
    <mergeCell ref="AL198:AP199"/>
    <mergeCell ref="AM202:AN202"/>
    <mergeCell ref="AL222:AP223"/>
    <mergeCell ref="AM226:AN226"/>
    <mergeCell ref="M200:N200"/>
    <mergeCell ref="H202:P203"/>
    <mergeCell ref="M219:N219"/>
    <mergeCell ref="F204:I207"/>
    <mergeCell ref="F208:G208"/>
    <mergeCell ref="H209:I209"/>
    <mergeCell ref="F156:I159"/>
    <mergeCell ref="F160:G160"/>
    <mergeCell ref="H161:I161"/>
    <mergeCell ref="K194:L194"/>
    <mergeCell ref="D222:D229"/>
    <mergeCell ref="K223:L223"/>
    <mergeCell ref="K229:L229"/>
    <mergeCell ref="D198:D203"/>
    <mergeCell ref="E198:E203"/>
    <mergeCell ref="K199:L199"/>
    <mergeCell ref="K170:L170"/>
    <mergeCell ref="M189:N189"/>
    <mergeCell ref="D174:D179"/>
    <mergeCell ref="E174:E179"/>
    <mergeCell ref="K175:L175"/>
    <mergeCell ref="M176:N176"/>
    <mergeCell ref="F180:I183"/>
    <mergeCell ref="F184:G184"/>
    <mergeCell ref="H185:I185"/>
    <mergeCell ref="F136:G136"/>
    <mergeCell ref="AH136:AI136"/>
    <mergeCell ref="H137:I137"/>
    <mergeCell ref="K146:L146"/>
    <mergeCell ref="M141:N141"/>
    <mergeCell ref="D150:D155"/>
    <mergeCell ref="E150:E155"/>
    <mergeCell ref="K151:L151"/>
    <mergeCell ref="M147:N147"/>
    <mergeCell ref="AH146:AI146"/>
    <mergeCell ref="D126:D131"/>
    <mergeCell ref="E126:E131"/>
    <mergeCell ref="K127:L127"/>
    <mergeCell ref="M128:N128"/>
    <mergeCell ref="F132:I135"/>
    <mergeCell ref="AH133:AI133"/>
    <mergeCell ref="AH128:AI128"/>
    <mergeCell ref="F108:I111"/>
    <mergeCell ref="M111:N111"/>
    <mergeCell ref="F112:G112"/>
    <mergeCell ref="H113:I113"/>
    <mergeCell ref="K116:L116"/>
    <mergeCell ref="K122:L122"/>
    <mergeCell ref="M117:N117"/>
    <mergeCell ref="F88:G88"/>
    <mergeCell ref="H89:I89"/>
    <mergeCell ref="M87:N87"/>
    <mergeCell ref="K98:L98"/>
    <mergeCell ref="D102:D107"/>
    <mergeCell ref="E102:E107"/>
    <mergeCell ref="K103:L103"/>
    <mergeCell ref="M104:N104"/>
    <mergeCell ref="D78:D83"/>
    <mergeCell ref="E78:E83"/>
    <mergeCell ref="K79:L79"/>
    <mergeCell ref="M80:N80"/>
    <mergeCell ref="M75:N75"/>
    <mergeCell ref="F84:I87"/>
    <mergeCell ref="F60:I64"/>
    <mergeCell ref="K62:L62"/>
    <mergeCell ref="M63:N63"/>
    <mergeCell ref="F65:G65"/>
    <mergeCell ref="K68:L68"/>
    <mergeCell ref="K74:L74"/>
    <mergeCell ref="Z10:AA10"/>
    <mergeCell ref="E12:I14"/>
    <mergeCell ref="F15:G15"/>
    <mergeCell ref="M15:N15"/>
    <mergeCell ref="F39:G39"/>
    <mergeCell ref="D54:D59"/>
    <mergeCell ref="E54:E59"/>
    <mergeCell ref="K55:L55"/>
    <mergeCell ref="Z16:AA16"/>
    <mergeCell ref="Z22:AA22"/>
    <mergeCell ref="Z184:AA184"/>
    <mergeCell ref="Z214:AA214"/>
    <mergeCell ref="D6:D11"/>
    <mergeCell ref="K7:L7"/>
    <mergeCell ref="M21:N21"/>
    <mergeCell ref="K26:L26"/>
    <mergeCell ref="D30:D35"/>
    <mergeCell ref="K31:L31"/>
    <mergeCell ref="E36:I38"/>
    <mergeCell ref="M27:N27"/>
    <mergeCell ref="Z124:AA124"/>
    <mergeCell ref="Z148:AA148"/>
    <mergeCell ref="Z136:AA136"/>
    <mergeCell ref="Z142:AA142"/>
    <mergeCell ref="Z130:AA130"/>
    <mergeCell ref="Z226:AA226"/>
    <mergeCell ref="Z196:AA196"/>
    <mergeCell ref="Z166:AA166"/>
    <mergeCell ref="Z172:AA172"/>
    <mergeCell ref="Z178:AA178"/>
    <mergeCell ref="AH152:AI152"/>
    <mergeCell ref="AH164:AI164"/>
    <mergeCell ref="AH172:AI172"/>
    <mergeCell ref="AH173:AI173"/>
    <mergeCell ref="AH163:AI163"/>
    <mergeCell ref="AH169:AI169"/>
    <mergeCell ref="AH170:AI170"/>
    <mergeCell ref="AH167:AI167"/>
    <mergeCell ref="AH166:AI166"/>
    <mergeCell ref="AH161:AI161"/>
    <mergeCell ref="Z112:AA112"/>
    <mergeCell ref="AH116:AI116"/>
    <mergeCell ref="AH115:AI115"/>
    <mergeCell ref="AH121:AI121"/>
    <mergeCell ref="AH122:AI122"/>
    <mergeCell ref="AH158:AI158"/>
    <mergeCell ref="AH149:AI149"/>
    <mergeCell ref="AH145:AI145"/>
    <mergeCell ref="AH154:AI154"/>
    <mergeCell ref="AH151:AI151"/>
    <mergeCell ref="AH31:AI31"/>
    <mergeCell ref="K235:L235"/>
    <mergeCell ref="Z106:AA106"/>
    <mergeCell ref="M135:N135"/>
    <mergeCell ref="Z154:AA154"/>
    <mergeCell ref="Z190:AA190"/>
    <mergeCell ref="Z160:AA160"/>
    <mergeCell ref="Z232:AA232"/>
    <mergeCell ref="M207:N207"/>
    <mergeCell ref="Z118:AA118"/>
    <mergeCell ref="AH7:AI7"/>
    <mergeCell ref="AH8:AI8"/>
    <mergeCell ref="AH10:AI10"/>
    <mergeCell ref="AH11:AI11"/>
    <mergeCell ref="AH98:AI98"/>
    <mergeCell ref="AH103:AI103"/>
    <mergeCell ref="AH38:AI38"/>
    <mergeCell ref="AH40:AI40"/>
    <mergeCell ref="AH35:AI35"/>
    <mergeCell ref="AH32:AI32"/>
    <mergeCell ref="AH143:AI143"/>
    <mergeCell ref="AH139:AI139"/>
    <mergeCell ref="AH148:AI148"/>
    <mergeCell ref="AH140:AI140"/>
    <mergeCell ref="AH142:AI142"/>
    <mergeCell ref="AH130:AI130"/>
    <mergeCell ref="AH160:AI160"/>
    <mergeCell ref="AH61:AI61"/>
    <mergeCell ref="AH62:AI62"/>
    <mergeCell ref="AH137:AI137"/>
    <mergeCell ref="AH131:AI131"/>
    <mergeCell ref="AH134:AI134"/>
    <mergeCell ref="AH125:AI125"/>
    <mergeCell ref="AH112:AI112"/>
    <mergeCell ref="AH127:AI127"/>
    <mergeCell ref="AH119:AI119"/>
    <mergeCell ref="AH53:AI53"/>
    <mergeCell ref="AH71:AI71"/>
    <mergeCell ref="AH65:AI65"/>
    <mergeCell ref="Z58:AA58"/>
    <mergeCell ref="AH56:AI56"/>
    <mergeCell ref="AH73:AI73"/>
    <mergeCell ref="AH58:AI58"/>
    <mergeCell ref="AH34:AI34"/>
    <mergeCell ref="AH67:AI67"/>
    <mergeCell ref="AH68:AI68"/>
    <mergeCell ref="AH64:AI64"/>
    <mergeCell ref="AH55:AI55"/>
    <mergeCell ref="AH41:AI41"/>
    <mergeCell ref="AH37:AI37"/>
    <mergeCell ref="AH47:AI47"/>
    <mergeCell ref="AH52:AI52"/>
    <mergeCell ref="AH49:AI49"/>
    <mergeCell ref="AH14:AI14"/>
    <mergeCell ref="AH13:AI13"/>
    <mergeCell ref="AH86:AI86"/>
    <mergeCell ref="AH85:AI85"/>
    <mergeCell ref="AH89:AI89"/>
    <mergeCell ref="AH25:AI25"/>
    <mergeCell ref="AH28:AI28"/>
    <mergeCell ref="AH29:AI29"/>
    <mergeCell ref="AH26:AI26"/>
    <mergeCell ref="AH22:AI22"/>
    <mergeCell ref="AH23:AI23"/>
    <mergeCell ref="AH19:AI19"/>
    <mergeCell ref="AH20:AI20"/>
    <mergeCell ref="AH16:AI16"/>
    <mergeCell ref="AH17:AI17"/>
    <mergeCell ref="AH100:AI100"/>
    <mergeCell ref="AH91:AI91"/>
    <mergeCell ref="AH92:AI92"/>
    <mergeCell ref="AH43:AI43"/>
    <mergeCell ref="AH46:AI46"/>
    <mergeCell ref="AH50:AI50"/>
    <mergeCell ref="AH44:AI44"/>
    <mergeCell ref="M39:N39"/>
    <mergeCell ref="M45:N45"/>
    <mergeCell ref="M69:N69"/>
    <mergeCell ref="AH83:AI83"/>
    <mergeCell ref="AH82:AI82"/>
    <mergeCell ref="AH70:AI70"/>
    <mergeCell ref="AH59:AI59"/>
    <mergeCell ref="AH74:AI74"/>
    <mergeCell ref="AH113:AI113"/>
    <mergeCell ref="AH106:AI106"/>
    <mergeCell ref="AH107:AI107"/>
    <mergeCell ref="AH124:AI124"/>
    <mergeCell ref="AH95:AI95"/>
    <mergeCell ref="AH97:AI97"/>
    <mergeCell ref="AH110:AI110"/>
    <mergeCell ref="AH77:AI77"/>
    <mergeCell ref="AH109:AI109"/>
    <mergeCell ref="AH76:AI76"/>
    <mergeCell ref="Z76:AA76"/>
    <mergeCell ref="Z64:AA64"/>
    <mergeCell ref="Z70:AA70"/>
    <mergeCell ref="Z82:AA82"/>
    <mergeCell ref="AH79:AI79"/>
    <mergeCell ref="AH80:AI80"/>
    <mergeCell ref="AH181:AI181"/>
    <mergeCell ref="AH182:AI182"/>
    <mergeCell ref="AH191:AI191"/>
    <mergeCell ref="AH88:AI88"/>
    <mergeCell ref="AH94:AI94"/>
    <mergeCell ref="AH157:AI157"/>
    <mergeCell ref="AH155:AI155"/>
    <mergeCell ref="AH101:AI101"/>
    <mergeCell ref="AH104:AI104"/>
    <mergeCell ref="AH118:AI118"/>
    <mergeCell ref="AH187:AI187"/>
    <mergeCell ref="AH190:AI190"/>
    <mergeCell ref="AH188:AI188"/>
    <mergeCell ref="AH176:AI176"/>
    <mergeCell ref="AH205:AI205"/>
    <mergeCell ref="AH175:AI175"/>
    <mergeCell ref="AH178:AI178"/>
    <mergeCell ref="AH184:AI184"/>
    <mergeCell ref="AH185:AI185"/>
    <mergeCell ref="AH179:AI179"/>
    <mergeCell ref="AH209:AI209"/>
    <mergeCell ref="AH203:AI203"/>
    <mergeCell ref="AH200:AI200"/>
    <mergeCell ref="AH196:AI196"/>
    <mergeCell ref="AH193:AI193"/>
    <mergeCell ref="AH194:AI194"/>
    <mergeCell ref="AH211:AI211"/>
    <mergeCell ref="AH206:AI206"/>
    <mergeCell ref="AH214:AI214"/>
    <mergeCell ref="AH215:AI215"/>
    <mergeCell ref="AH197:AI197"/>
    <mergeCell ref="M213:N213"/>
    <mergeCell ref="AH199:AI199"/>
    <mergeCell ref="AH202:AI202"/>
    <mergeCell ref="Z202:AA202"/>
    <mergeCell ref="AH208:AI208"/>
    <mergeCell ref="AH236:AI236"/>
    <mergeCell ref="AH235:AI235"/>
    <mergeCell ref="AH221:AI221"/>
    <mergeCell ref="AH227:AI227"/>
    <mergeCell ref="AH226:AI226"/>
    <mergeCell ref="AH224:AI224"/>
    <mergeCell ref="AH232:AI232"/>
    <mergeCell ref="AH229:AI229"/>
    <mergeCell ref="AH223:AI223"/>
    <mergeCell ref="AH233:AI233"/>
    <mergeCell ref="AH230:AI230"/>
    <mergeCell ref="Z220:AA220"/>
    <mergeCell ref="AH212:AI212"/>
    <mergeCell ref="AH218:AI218"/>
    <mergeCell ref="AH217:AI217"/>
    <mergeCell ref="AH220:AI220"/>
    <mergeCell ref="D234:F236"/>
    <mergeCell ref="Z100:AA100"/>
    <mergeCell ref="Z88:AA88"/>
    <mergeCell ref="Z94:AA94"/>
    <mergeCell ref="M123:N123"/>
    <mergeCell ref="M93:N93"/>
    <mergeCell ref="M159:N159"/>
    <mergeCell ref="M183:N183"/>
    <mergeCell ref="M165:N165"/>
    <mergeCell ref="Z208:AA208"/>
    <mergeCell ref="M195:N195"/>
    <mergeCell ref="M171:N171"/>
    <mergeCell ref="M152:N152"/>
    <mergeCell ref="Z28:AA28"/>
    <mergeCell ref="Z34:AA34"/>
    <mergeCell ref="Z40:AA40"/>
    <mergeCell ref="Z46:AA46"/>
    <mergeCell ref="M51:N51"/>
    <mergeCell ref="Z52:AA52"/>
    <mergeCell ref="M99:N99"/>
  </mergeCells>
  <printOptions horizontalCentered="1"/>
  <pageMargins left="0.3937007874015748" right="0.3937007874015748" top="0.7874015748031497" bottom="0.5905511811023623" header="0.5118110236220472" footer="0.31496062992125984"/>
  <pageSetup firstPageNumber="16" useFirstPageNumber="1" horizontalDpi="600" verticalDpi="600" orientation="portrait" paperSize="9" scale="63" r:id="rId1"/>
  <headerFooter alignWithMargins="0">
    <oddHeader>&amp;R&amp;9訪問介護</oddHeader>
    <oddFooter>&amp;C&amp;14&amp;P</oddFooter>
  </headerFooter>
  <rowBreaks count="4" manualBreakCount="4">
    <brk id="53" max="43" man="1"/>
    <brk id="101" max="43" man="1"/>
    <brk id="149" max="43" man="1"/>
    <brk id="197" max="43" man="1"/>
  </rowBreaks>
</worksheet>
</file>

<file path=xl/worksheets/sheet7.xml><?xml version="1.0" encoding="utf-8"?>
<worksheet xmlns="http://schemas.openxmlformats.org/spreadsheetml/2006/main" xmlns:r="http://schemas.openxmlformats.org/officeDocument/2006/relationships">
  <dimension ref="A4:V120"/>
  <sheetViews>
    <sheetView view="pageBreakPreview" zoomScaleSheetLayoutView="100" zoomScalePageLayoutView="0" workbookViewId="0" topLeftCell="A1">
      <selection activeCell="B16" sqref="B16"/>
    </sheetView>
  </sheetViews>
  <sheetFormatPr defaultColWidth="9.00390625" defaultRowHeight="13.5"/>
  <cols>
    <col min="1" max="4" width="3.625" style="0" customWidth="1"/>
    <col min="5" max="5" width="2.375" style="0" customWidth="1"/>
    <col min="6" max="6" width="3.625" style="0" customWidth="1"/>
    <col min="7" max="7" width="2.75390625" style="0" customWidth="1"/>
    <col min="8" max="28" width="3.625" style="0" customWidth="1"/>
  </cols>
  <sheetData>
    <row r="3" s="1" customFormat="1" ht="13.5"/>
    <row r="4" spans="2:18" s="1" customFormat="1" ht="13.5" customHeight="1">
      <c r="B4" s="2"/>
      <c r="C4" s="2"/>
      <c r="D4" s="281" t="s">
        <v>1167</v>
      </c>
      <c r="E4" s="282"/>
      <c r="F4" s="282"/>
      <c r="G4" s="282"/>
      <c r="H4" s="282"/>
      <c r="I4" s="282"/>
      <c r="J4" s="282"/>
      <c r="K4" s="282"/>
      <c r="L4" s="282"/>
      <c r="M4" s="282"/>
      <c r="N4" s="282"/>
      <c r="O4" s="282"/>
      <c r="P4" s="282"/>
      <c r="Q4" s="282"/>
      <c r="R4" s="283"/>
    </row>
    <row r="5" spans="2:18" s="1" customFormat="1" ht="13.5" customHeight="1">
      <c r="B5" s="2"/>
      <c r="C5" s="2"/>
      <c r="D5" s="284"/>
      <c r="E5" s="285"/>
      <c r="F5" s="285"/>
      <c r="G5" s="285"/>
      <c r="H5" s="285"/>
      <c r="I5" s="285"/>
      <c r="J5" s="285"/>
      <c r="K5" s="285"/>
      <c r="L5" s="285"/>
      <c r="M5" s="285"/>
      <c r="N5" s="285"/>
      <c r="O5" s="285"/>
      <c r="P5" s="285"/>
      <c r="Q5" s="285"/>
      <c r="R5" s="286"/>
    </row>
    <row r="6" spans="2:18" s="1" customFormat="1" ht="13.5" customHeight="1">
      <c r="B6" s="2"/>
      <c r="C6" s="2"/>
      <c r="D6" s="284"/>
      <c r="E6" s="285"/>
      <c r="F6" s="285"/>
      <c r="G6" s="285"/>
      <c r="H6" s="285"/>
      <c r="I6" s="285"/>
      <c r="J6" s="285"/>
      <c r="K6" s="285"/>
      <c r="L6" s="285"/>
      <c r="M6" s="285"/>
      <c r="N6" s="285"/>
      <c r="O6" s="285"/>
      <c r="P6" s="285"/>
      <c r="Q6" s="285"/>
      <c r="R6" s="286"/>
    </row>
    <row r="7" spans="2:18" s="1" customFormat="1" ht="13.5" customHeight="1">
      <c r="B7" s="2"/>
      <c r="C7" s="2"/>
      <c r="D7" s="284"/>
      <c r="E7" s="285"/>
      <c r="F7" s="285"/>
      <c r="G7" s="285"/>
      <c r="H7" s="285"/>
      <c r="I7" s="285"/>
      <c r="J7" s="285"/>
      <c r="K7" s="285"/>
      <c r="L7" s="285"/>
      <c r="M7" s="285"/>
      <c r="N7" s="285"/>
      <c r="O7" s="285"/>
      <c r="P7" s="285"/>
      <c r="Q7" s="285"/>
      <c r="R7" s="286"/>
    </row>
    <row r="8" spans="4:18" s="1" customFormat="1" ht="13.5">
      <c r="D8" s="287"/>
      <c r="E8" s="288"/>
      <c r="F8" s="288"/>
      <c r="G8" s="288"/>
      <c r="H8" s="288"/>
      <c r="I8" s="288"/>
      <c r="J8" s="288"/>
      <c r="K8" s="288"/>
      <c r="L8" s="288"/>
      <c r="M8" s="288"/>
      <c r="N8" s="288"/>
      <c r="O8" s="288"/>
      <c r="P8" s="288"/>
      <c r="Q8" s="288"/>
      <c r="R8" s="289"/>
    </row>
    <row r="9" s="1" customFormat="1" ht="13.5"/>
    <row r="10" s="1" customFormat="1" ht="13.5"/>
    <row r="11" spans="8:14" s="1" customFormat="1" ht="13.5">
      <c r="H11" s="350" t="s">
        <v>902</v>
      </c>
      <c r="I11" s="282"/>
      <c r="J11" s="282"/>
      <c r="K11" s="282"/>
      <c r="L11" s="282"/>
      <c r="M11" s="282"/>
      <c r="N11" s="283"/>
    </row>
    <row r="12" spans="8:14" s="1" customFormat="1" ht="13.5">
      <c r="H12" s="287"/>
      <c r="I12" s="288"/>
      <c r="J12" s="288"/>
      <c r="K12" s="288"/>
      <c r="L12" s="288"/>
      <c r="M12" s="288"/>
      <c r="N12" s="289"/>
    </row>
    <row r="13" spans="7:11" s="1" customFormat="1" ht="17.25" customHeight="1">
      <c r="G13" s="3"/>
      <c r="H13" s="3"/>
      <c r="I13" s="3" t="s">
        <v>1222</v>
      </c>
      <c r="J13" s="3"/>
      <c r="K13" s="4"/>
    </row>
    <row r="14" s="1" customFormat="1" ht="14.25">
      <c r="K14" s="4" t="s">
        <v>903</v>
      </c>
    </row>
    <row r="16" ht="13.5" customHeight="1"/>
    <row r="17" ht="13.5">
      <c r="B17" s="6" t="s">
        <v>904</v>
      </c>
    </row>
    <row r="18" ht="4.5" customHeight="1">
      <c r="B18" s="6"/>
    </row>
    <row r="19" spans="2:22" ht="13.5">
      <c r="B19" s="205" t="s">
        <v>905</v>
      </c>
      <c r="C19" s="206"/>
      <c r="D19" s="206"/>
      <c r="E19" s="206"/>
      <c r="F19" s="206"/>
      <c r="G19" s="206"/>
      <c r="H19" s="206"/>
      <c r="I19" s="206"/>
      <c r="J19" s="206"/>
      <c r="K19" s="206"/>
      <c r="L19" s="206"/>
      <c r="M19" s="206"/>
      <c r="N19" s="206"/>
      <c r="O19" s="206"/>
      <c r="P19" s="206"/>
      <c r="Q19" s="206"/>
      <c r="R19" s="206"/>
      <c r="S19" s="206"/>
      <c r="T19" s="206"/>
      <c r="U19" s="206">
        <v>1</v>
      </c>
      <c r="V19" s="121"/>
    </row>
    <row r="20" ht="4.5" customHeight="1">
      <c r="B20" s="6"/>
    </row>
    <row r="21" spans="2:22" ht="13.5">
      <c r="B21" s="6" t="s">
        <v>906</v>
      </c>
      <c r="V21" s="121"/>
    </row>
    <row r="22" spans="2:22" ht="4.5" customHeight="1">
      <c r="B22" s="6"/>
      <c r="V22" s="121"/>
    </row>
    <row r="23" spans="2:22" ht="13.5">
      <c r="B23" s="6" t="s">
        <v>907</v>
      </c>
      <c r="V23" s="121"/>
    </row>
    <row r="24" spans="2:22" ht="4.5" customHeight="1">
      <c r="B24" s="6"/>
      <c r="V24" s="121"/>
    </row>
    <row r="25" spans="2:22" ht="13.5">
      <c r="B25" s="6" t="s">
        <v>908</v>
      </c>
      <c r="V25" s="121"/>
    </row>
    <row r="26" spans="2:22" ht="4.5" customHeight="1">
      <c r="B26" s="6"/>
      <c r="V26" s="121"/>
    </row>
    <row r="27" spans="2:22" ht="13.5">
      <c r="B27" s="6" t="s">
        <v>909</v>
      </c>
      <c r="V27" s="121"/>
    </row>
    <row r="28" ht="4.5" customHeight="1">
      <c r="B28" s="6"/>
    </row>
    <row r="29" spans="2:22" ht="13.5">
      <c r="B29" s="6" t="s">
        <v>910</v>
      </c>
      <c r="V29" s="121"/>
    </row>
    <row r="30" spans="2:22" ht="4.5" customHeight="1">
      <c r="B30" s="6"/>
      <c r="V30" s="121"/>
    </row>
    <row r="31" spans="2:22" ht="13.5">
      <c r="B31" s="6" t="s">
        <v>911</v>
      </c>
      <c r="V31" s="121"/>
    </row>
    <row r="32" spans="2:22" ht="4.5" customHeight="1">
      <c r="B32" s="6"/>
      <c r="V32" s="121"/>
    </row>
    <row r="33" spans="2:22" ht="13.5">
      <c r="B33" s="6" t="s">
        <v>912</v>
      </c>
      <c r="V33" s="121"/>
    </row>
    <row r="34" spans="2:22" ht="4.5" customHeight="1">
      <c r="B34" s="6"/>
      <c r="V34" s="121"/>
    </row>
    <row r="35" spans="2:22" ht="13.5">
      <c r="B35" s="6" t="s">
        <v>913</v>
      </c>
      <c r="V35" s="121"/>
    </row>
    <row r="36" spans="2:22" ht="4.5" customHeight="1">
      <c r="B36" s="6"/>
      <c r="V36" s="121"/>
    </row>
    <row r="37" spans="2:22" ht="13.5">
      <c r="B37" s="8" t="s">
        <v>914</v>
      </c>
      <c r="C37" s="9"/>
      <c r="D37" s="9"/>
      <c r="E37" s="9"/>
      <c r="F37" s="9"/>
      <c r="G37" s="9"/>
      <c r="H37" s="9"/>
      <c r="I37" s="9"/>
      <c r="J37" s="9"/>
      <c r="K37" s="9"/>
      <c r="L37" s="9"/>
      <c r="M37" s="9"/>
      <c r="N37" s="9"/>
      <c r="O37" s="9"/>
      <c r="P37" s="9"/>
      <c r="Q37" s="9"/>
      <c r="R37" s="9"/>
      <c r="S37" s="9"/>
      <c r="T37" s="9"/>
      <c r="U37" s="9"/>
      <c r="V37" s="121"/>
    </row>
    <row r="38" spans="2:22" ht="4.5" customHeight="1">
      <c r="B38" s="8"/>
      <c r="C38" s="9"/>
      <c r="D38" s="9"/>
      <c r="E38" s="9"/>
      <c r="F38" s="9"/>
      <c r="G38" s="9"/>
      <c r="H38" s="9"/>
      <c r="I38" s="9"/>
      <c r="J38" s="9"/>
      <c r="K38" s="9"/>
      <c r="L38" s="9"/>
      <c r="M38" s="9"/>
      <c r="N38" s="9"/>
      <c r="O38" s="9"/>
      <c r="P38" s="9"/>
      <c r="Q38" s="9"/>
      <c r="R38" s="9"/>
      <c r="S38" s="9"/>
      <c r="T38" s="9"/>
      <c r="U38" s="9"/>
      <c r="V38" s="121"/>
    </row>
    <row r="39" spans="2:22" ht="13.5">
      <c r="B39" s="8" t="s">
        <v>915</v>
      </c>
      <c r="C39" s="9"/>
      <c r="D39" s="9"/>
      <c r="E39" s="9"/>
      <c r="F39" s="9"/>
      <c r="G39" s="9"/>
      <c r="H39" s="9"/>
      <c r="I39" s="9"/>
      <c r="J39" s="9"/>
      <c r="K39" s="9"/>
      <c r="L39" s="9"/>
      <c r="M39" s="9"/>
      <c r="N39" s="9"/>
      <c r="O39" s="9"/>
      <c r="P39" s="9"/>
      <c r="Q39" s="9"/>
      <c r="R39" s="9"/>
      <c r="S39" s="9"/>
      <c r="T39" s="9"/>
      <c r="U39" s="9"/>
      <c r="V39" s="121"/>
    </row>
    <row r="40" spans="2:22" ht="4.5" customHeight="1">
      <c r="B40" s="6"/>
      <c r="V40" s="121"/>
    </row>
    <row r="41" spans="2:22" ht="13.5">
      <c r="B41" s="6" t="s">
        <v>916</v>
      </c>
      <c r="V41" s="121"/>
    </row>
    <row r="42" spans="2:22" ht="4.5" customHeight="1">
      <c r="B42" s="6"/>
      <c r="V42" s="121"/>
    </row>
    <row r="43" spans="2:22" ht="13.5">
      <c r="B43" s="6" t="s">
        <v>917</v>
      </c>
      <c r="V43" s="121"/>
    </row>
    <row r="44" spans="2:22" ht="4.5" customHeight="1">
      <c r="B44" s="6"/>
      <c r="V44" s="121"/>
    </row>
    <row r="45" spans="2:22" ht="13.5">
      <c r="B45" s="6" t="s">
        <v>918</v>
      </c>
      <c r="V45" s="121"/>
    </row>
    <row r="46" spans="2:22" ht="4.5" customHeight="1">
      <c r="B46" s="6"/>
      <c r="V46" s="121"/>
    </row>
    <row r="47" spans="2:22" ht="13.5">
      <c r="B47" s="6" t="s">
        <v>919</v>
      </c>
      <c r="V47" s="121"/>
    </row>
    <row r="48" spans="2:22" ht="13.5" customHeight="1">
      <c r="B48" s="6"/>
      <c r="V48" s="121"/>
    </row>
    <row r="49" spans="2:22" ht="13.5">
      <c r="B49" s="6" t="s">
        <v>920</v>
      </c>
      <c r="V49" s="121"/>
    </row>
    <row r="50" spans="2:22" ht="4.5" customHeight="1">
      <c r="B50" s="6"/>
      <c r="V50" s="121"/>
    </row>
    <row r="51" spans="2:22" ht="13.5">
      <c r="B51" s="6" t="s">
        <v>921</v>
      </c>
      <c r="V51" s="121"/>
    </row>
    <row r="52" ht="13.5">
      <c r="B52" s="6"/>
    </row>
    <row r="53" ht="13.5">
      <c r="B53" s="6" t="s">
        <v>922</v>
      </c>
    </row>
    <row r="54" ht="4.5" customHeight="1">
      <c r="B54" s="6"/>
    </row>
    <row r="55" ht="13.5">
      <c r="B55" s="6"/>
    </row>
    <row r="56" ht="4.5" customHeight="1">
      <c r="B56" s="6"/>
    </row>
    <row r="57" ht="13.5">
      <c r="B57" s="6"/>
    </row>
    <row r="58" ht="4.5" customHeight="1">
      <c r="B58" s="6"/>
    </row>
    <row r="59" ht="13.5">
      <c r="B59" s="6"/>
    </row>
    <row r="60" ht="4.5" customHeight="1">
      <c r="B60" s="6"/>
    </row>
    <row r="61" ht="13.5">
      <c r="B61" s="6"/>
    </row>
    <row r="62" ht="4.5" customHeight="1">
      <c r="B62" s="6"/>
    </row>
    <row r="63" ht="13.5">
      <c r="B63" s="6"/>
    </row>
    <row r="64" ht="4.5" customHeight="1">
      <c r="B64" s="6"/>
    </row>
    <row r="65" ht="13.5">
      <c r="B65" s="6"/>
    </row>
    <row r="66" ht="4.5" customHeight="1">
      <c r="B66" s="6"/>
    </row>
    <row r="68" spans="2:9" ht="13.5">
      <c r="B68" s="8"/>
      <c r="C68" s="10"/>
      <c r="D68" s="10"/>
      <c r="E68" s="10"/>
      <c r="F68" s="10"/>
      <c r="G68" s="10"/>
      <c r="H68" s="10"/>
      <c r="I68" s="10"/>
    </row>
    <row r="105" spans="2:22" ht="13.5">
      <c r="B105" s="11" t="s">
        <v>1250</v>
      </c>
      <c r="C105" s="11"/>
      <c r="D105" s="11"/>
      <c r="E105" s="11"/>
      <c r="F105" s="11"/>
      <c r="G105" s="11"/>
      <c r="H105" s="11"/>
      <c r="I105" s="11"/>
      <c r="J105" s="11"/>
      <c r="K105" s="11"/>
      <c r="L105" s="11"/>
      <c r="M105" s="11"/>
      <c r="N105" s="11"/>
      <c r="O105" s="11"/>
      <c r="P105" s="11"/>
      <c r="Q105" s="11"/>
      <c r="R105" s="11"/>
      <c r="S105" s="6"/>
      <c r="T105" s="6"/>
      <c r="U105" s="6"/>
      <c r="V105" s="6"/>
    </row>
    <row r="106" spans="2:22" ht="9.75" customHeight="1">
      <c r="B106" s="11"/>
      <c r="C106" s="11"/>
      <c r="D106" s="11"/>
      <c r="E106" s="11"/>
      <c r="F106" s="11"/>
      <c r="G106" s="11"/>
      <c r="H106" s="11"/>
      <c r="I106" s="11"/>
      <c r="J106" s="11"/>
      <c r="K106" s="11"/>
      <c r="L106" s="11"/>
      <c r="M106" s="11"/>
      <c r="N106" s="11"/>
      <c r="O106" s="11"/>
      <c r="P106" s="11"/>
      <c r="Q106" s="11"/>
      <c r="R106" s="11"/>
      <c r="S106" s="6"/>
      <c r="T106" s="6"/>
      <c r="U106" s="6"/>
      <c r="V106" s="6"/>
    </row>
    <row r="107" spans="2:22" ht="13.5">
      <c r="B107" s="11" t="s">
        <v>1251</v>
      </c>
      <c r="C107" s="11"/>
      <c r="D107" s="11"/>
      <c r="E107" s="11"/>
      <c r="F107" s="11"/>
      <c r="G107" s="11"/>
      <c r="H107" s="11"/>
      <c r="I107" s="11"/>
      <c r="J107" s="11"/>
      <c r="K107" s="11"/>
      <c r="L107" s="11"/>
      <c r="M107" s="11"/>
      <c r="N107" s="11"/>
      <c r="O107" s="11"/>
      <c r="P107" s="11"/>
      <c r="Q107" s="11"/>
      <c r="R107" s="11"/>
      <c r="S107" s="6"/>
      <c r="T107" s="6"/>
      <c r="U107" s="6"/>
      <c r="V107" s="6"/>
    </row>
    <row r="108" spans="2:22" ht="9.75" customHeight="1">
      <c r="B108" s="11"/>
      <c r="C108" s="11"/>
      <c r="D108" s="11"/>
      <c r="E108" s="11"/>
      <c r="F108" s="11"/>
      <c r="G108" s="11"/>
      <c r="H108" s="11"/>
      <c r="I108" s="11"/>
      <c r="J108" s="11"/>
      <c r="K108" s="11"/>
      <c r="L108" s="11"/>
      <c r="M108" s="11"/>
      <c r="N108" s="11"/>
      <c r="O108" s="11"/>
      <c r="P108" s="11"/>
      <c r="Q108" s="11"/>
      <c r="R108" s="11"/>
      <c r="S108" s="6"/>
      <c r="T108" s="6"/>
      <c r="U108" s="6"/>
      <c r="V108" s="6"/>
    </row>
    <row r="109" spans="2:22" ht="13.5">
      <c r="B109" s="11"/>
      <c r="C109" s="12" t="s">
        <v>1252</v>
      </c>
      <c r="D109" s="13"/>
      <c r="E109" s="13"/>
      <c r="F109" s="13"/>
      <c r="G109" s="14" t="s">
        <v>1253</v>
      </c>
      <c r="H109" s="13"/>
      <c r="I109" s="13" t="s">
        <v>1254</v>
      </c>
      <c r="J109" s="13"/>
      <c r="K109" s="13"/>
      <c r="L109" s="13"/>
      <c r="M109" s="13"/>
      <c r="N109" s="13"/>
      <c r="O109" s="13"/>
      <c r="P109" s="13"/>
      <c r="Q109" s="13"/>
      <c r="R109" s="11"/>
      <c r="S109" s="6"/>
      <c r="T109" s="6"/>
      <c r="U109" s="6"/>
      <c r="V109" s="6"/>
    </row>
    <row r="110" spans="2:22" ht="7.5" customHeight="1">
      <c r="B110" s="11"/>
      <c r="C110" s="13"/>
      <c r="D110" s="13"/>
      <c r="E110" s="13"/>
      <c r="F110" s="13"/>
      <c r="G110" s="14"/>
      <c r="H110" s="13"/>
      <c r="I110" s="13"/>
      <c r="J110" s="13"/>
      <c r="K110" s="13"/>
      <c r="L110" s="13"/>
      <c r="M110" s="13"/>
      <c r="N110" s="13"/>
      <c r="O110" s="13"/>
      <c r="P110" s="13"/>
      <c r="Q110" s="13"/>
      <c r="R110" s="11"/>
      <c r="S110" s="6"/>
      <c r="T110" s="6"/>
      <c r="U110" s="6"/>
      <c r="V110" s="6"/>
    </row>
    <row r="111" spans="2:22" ht="13.5">
      <c r="B111" s="11"/>
      <c r="C111" s="12" t="s">
        <v>1255</v>
      </c>
      <c r="D111" s="13"/>
      <c r="E111" s="13"/>
      <c r="F111" s="13"/>
      <c r="G111" s="14" t="s">
        <v>1256</v>
      </c>
      <c r="H111" s="13"/>
      <c r="I111" s="13" t="s">
        <v>1257</v>
      </c>
      <c r="J111" s="13"/>
      <c r="K111" s="13"/>
      <c r="L111" s="13"/>
      <c r="M111" s="13"/>
      <c r="N111" s="13"/>
      <c r="O111" s="13"/>
      <c r="P111" s="13"/>
      <c r="Q111" s="13"/>
      <c r="R111" s="11"/>
      <c r="S111" s="6"/>
      <c r="T111" s="6"/>
      <c r="U111" s="6"/>
      <c r="V111" s="6"/>
    </row>
    <row r="112" spans="2:22" ht="7.5" customHeight="1">
      <c r="B112" s="11"/>
      <c r="C112" s="13"/>
      <c r="D112" s="13"/>
      <c r="E112" s="13"/>
      <c r="F112" s="13"/>
      <c r="G112" s="14"/>
      <c r="H112" s="13"/>
      <c r="I112" s="13"/>
      <c r="J112" s="13"/>
      <c r="K112" s="13"/>
      <c r="L112" s="13"/>
      <c r="M112" s="13"/>
      <c r="N112" s="13"/>
      <c r="O112" s="13"/>
      <c r="P112" s="13"/>
      <c r="Q112" s="13"/>
      <c r="R112" s="11"/>
      <c r="S112" s="6"/>
      <c r="T112" s="6"/>
      <c r="U112" s="6"/>
      <c r="V112" s="6"/>
    </row>
    <row r="113" spans="2:22" ht="13.5">
      <c r="B113" s="11"/>
      <c r="C113" s="13" t="s">
        <v>1258</v>
      </c>
      <c r="D113" s="13"/>
      <c r="E113" s="13"/>
      <c r="F113" s="13"/>
      <c r="G113" s="14" t="s">
        <v>1256</v>
      </c>
      <c r="H113" s="13"/>
      <c r="I113" s="13" t="s">
        <v>1259</v>
      </c>
      <c r="J113" s="13"/>
      <c r="K113" s="13"/>
      <c r="L113" s="13"/>
      <c r="M113" s="13"/>
      <c r="N113" s="13"/>
      <c r="O113" s="13"/>
      <c r="P113" s="13"/>
      <c r="Q113" s="13"/>
      <c r="R113" s="11"/>
      <c r="S113" s="6"/>
      <c r="T113" s="6"/>
      <c r="U113" s="6"/>
      <c r="V113" s="6"/>
    </row>
    <row r="114" spans="2:22" ht="7.5" customHeight="1">
      <c r="B114" s="11"/>
      <c r="C114" s="13"/>
      <c r="D114" s="13"/>
      <c r="E114" s="13"/>
      <c r="F114" s="13"/>
      <c r="G114" s="14"/>
      <c r="H114" s="13"/>
      <c r="I114" s="13"/>
      <c r="J114" s="13"/>
      <c r="K114" s="13"/>
      <c r="L114" s="13"/>
      <c r="M114" s="13"/>
      <c r="N114" s="13"/>
      <c r="O114" s="13"/>
      <c r="P114" s="13"/>
      <c r="Q114" s="13"/>
      <c r="R114" s="11"/>
      <c r="S114" s="6"/>
      <c r="T114" s="6"/>
      <c r="U114" s="6"/>
      <c r="V114" s="6"/>
    </row>
    <row r="115" spans="2:22" ht="13.5">
      <c r="B115" s="11"/>
      <c r="C115" s="13" t="s">
        <v>1260</v>
      </c>
      <c r="D115" s="13"/>
      <c r="E115" s="13"/>
      <c r="F115" s="13"/>
      <c r="G115" s="14" t="s">
        <v>1256</v>
      </c>
      <c r="H115" s="13"/>
      <c r="I115" s="13" t="s">
        <v>1261</v>
      </c>
      <c r="J115" s="13"/>
      <c r="K115" s="13"/>
      <c r="L115" s="13"/>
      <c r="M115" s="13"/>
      <c r="N115" s="13"/>
      <c r="O115" s="13"/>
      <c r="P115" s="13"/>
      <c r="Q115" s="13"/>
      <c r="R115" s="11"/>
      <c r="S115" s="6"/>
      <c r="T115" s="6"/>
      <c r="U115" s="6"/>
      <c r="V115" s="6"/>
    </row>
    <row r="116" spans="1:22" ht="13.5">
      <c r="A116" s="11"/>
      <c r="B116" s="11"/>
      <c r="C116" s="11"/>
      <c r="D116" s="11"/>
      <c r="E116" s="11"/>
      <c r="F116" s="15"/>
      <c r="G116" s="11"/>
      <c r="H116" s="11"/>
      <c r="I116" s="11"/>
      <c r="J116" s="11"/>
      <c r="K116" s="11"/>
      <c r="L116" s="11"/>
      <c r="M116" s="11"/>
      <c r="N116" s="11"/>
      <c r="O116" s="11"/>
      <c r="P116" s="11"/>
      <c r="Q116" s="11"/>
      <c r="R116" s="11"/>
      <c r="S116" s="6"/>
      <c r="T116" s="6"/>
      <c r="U116" s="6"/>
      <c r="V116" s="6"/>
    </row>
    <row r="117" spans="1:22" ht="13.5">
      <c r="A117" s="6"/>
      <c r="B117" s="6"/>
      <c r="C117" s="6"/>
      <c r="D117" s="6"/>
      <c r="E117" s="6"/>
      <c r="F117" s="6"/>
      <c r="G117" s="6"/>
      <c r="H117" s="6"/>
      <c r="I117" s="6"/>
      <c r="J117" s="6"/>
      <c r="K117" s="6"/>
      <c r="L117" s="6"/>
      <c r="M117" s="6"/>
      <c r="N117" s="6"/>
      <c r="O117" s="6"/>
      <c r="P117" s="6"/>
      <c r="Q117" s="6"/>
      <c r="R117" s="6"/>
      <c r="S117" s="6"/>
      <c r="T117" s="6"/>
      <c r="U117" s="6"/>
      <c r="V117" s="6"/>
    </row>
    <row r="118" spans="1:22" ht="6.75" customHeight="1">
      <c r="A118" s="6"/>
      <c r="B118" s="6"/>
      <c r="C118" s="6"/>
      <c r="D118" s="6"/>
      <c r="E118" s="6"/>
      <c r="F118" s="6"/>
      <c r="G118" s="6"/>
      <c r="H118" s="6"/>
      <c r="I118" s="6"/>
      <c r="J118" s="6"/>
      <c r="K118" s="6"/>
      <c r="L118" s="6"/>
      <c r="M118" s="6"/>
      <c r="N118" s="6"/>
      <c r="O118" s="6"/>
      <c r="P118" s="6"/>
      <c r="Q118" s="6"/>
      <c r="R118" s="6"/>
      <c r="S118" s="6"/>
      <c r="T118" s="6"/>
      <c r="U118" s="6"/>
      <c r="V118" s="6"/>
    </row>
    <row r="119" spans="1:22" ht="13.5">
      <c r="A119" s="6"/>
      <c r="B119" s="6"/>
      <c r="C119" s="6"/>
      <c r="D119" s="6"/>
      <c r="E119" s="6"/>
      <c r="F119" s="6"/>
      <c r="G119" s="16"/>
      <c r="H119" s="16"/>
      <c r="I119" s="6"/>
      <c r="J119" s="6"/>
      <c r="K119" s="6"/>
      <c r="L119" s="6"/>
      <c r="M119" s="6"/>
      <c r="N119" s="6"/>
      <c r="O119" s="6"/>
      <c r="P119" s="6"/>
      <c r="Q119" s="6"/>
      <c r="R119" s="6"/>
      <c r="S119" s="6"/>
      <c r="T119" s="6"/>
      <c r="U119" s="6"/>
      <c r="V119" s="6"/>
    </row>
    <row r="120" spans="1:22" ht="13.5">
      <c r="A120" s="6"/>
      <c r="B120" s="6"/>
      <c r="C120" s="6"/>
      <c r="D120" s="6"/>
      <c r="E120" s="6"/>
      <c r="F120" s="6"/>
      <c r="G120" s="6"/>
      <c r="H120" s="6"/>
      <c r="I120" s="6"/>
      <c r="J120" s="6"/>
      <c r="K120" s="6"/>
      <c r="L120" s="6"/>
      <c r="M120" s="6"/>
      <c r="N120" s="6"/>
      <c r="O120" s="6"/>
      <c r="P120" s="6"/>
      <c r="Q120" s="6"/>
      <c r="R120" s="6"/>
      <c r="S120" s="6"/>
      <c r="T120" s="6"/>
      <c r="U120" s="6"/>
      <c r="V120" s="6"/>
    </row>
  </sheetData>
  <sheetProtection/>
  <mergeCells count="2">
    <mergeCell ref="D4:R8"/>
    <mergeCell ref="H11:N12"/>
  </mergeCells>
  <printOptions horizontalCentered="1"/>
  <pageMargins left="0.7874015748031497" right="0.3937007874015748" top="0.7874015748031497" bottom="0.5905511811023623" header="0.5118110236220472" footer="0.31496062992125984"/>
  <pageSetup firstPageNumber="1"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P24"/>
  <sheetViews>
    <sheetView view="pageBreakPreview" zoomScale="75" zoomScaleNormal="75" zoomScaleSheetLayoutView="75" zoomScalePageLayoutView="0" workbookViewId="0" topLeftCell="A1">
      <selection activeCell="T19" sqref="T19"/>
    </sheetView>
  </sheetViews>
  <sheetFormatPr defaultColWidth="9.00390625" defaultRowHeight="16.5" customHeight="1"/>
  <cols>
    <col min="1" max="1" width="4.625" style="10" customWidth="1"/>
    <col min="2" max="2" width="7.625" style="10" customWidth="1"/>
    <col min="3" max="3" width="30.625" style="10" customWidth="1"/>
    <col min="4" max="10" width="2.375" style="10" customWidth="1"/>
    <col min="11" max="16" width="2.375" style="18" customWidth="1"/>
    <col min="17" max="20" width="2.375" style="10" customWidth="1"/>
    <col min="21" max="22" width="2.375" style="19" customWidth="1"/>
    <col min="23" max="27" width="2.375" style="10" customWidth="1"/>
    <col min="28" max="29" width="2.375" style="19" customWidth="1"/>
    <col min="30" max="39" width="2.375" style="10" customWidth="1"/>
    <col min="40" max="41" width="8.625" style="10" customWidth="1"/>
    <col min="42" max="42" width="2.75390625" style="10" customWidth="1"/>
    <col min="43" max="16384" width="9.00390625" style="10" customWidth="1"/>
  </cols>
  <sheetData>
    <row r="1" ht="16.5" customHeight="1">
      <c r="A1" s="17" t="s">
        <v>923</v>
      </c>
    </row>
    <row r="2" ht="16.5" customHeight="1">
      <c r="A2" s="20" t="s">
        <v>924</v>
      </c>
    </row>
    <row r="4" spans="1:42" ht="16.5" customHeight="1">
      <c r="A4" s="21" t="s">
        <v>1264</v>
      </c>
      <c r="B4" s="22"/>
      <c r="C4" s="23" t="s">
        <v>1265</v>
      </c>
      <c r="D4" s="24"/>
      <c r="E4" s="25"/>
      <c r="F4" s="25"/>
      <c r="G4" s="25"/>
      <c r="H4" s="25"/>
      <c r="I4" s="25"/>
      <c r="J4" s="25"/>
      <c r="K4" s="26"/>
      <c r="L4" s="26"/>
      <c r="M4" s="26"/>
      <c r="N4" s="26"/>
      <c r="O4" s="26"/>
      <c r="P4" s="26"/>
      <c r="Q4" s="25"/>
      <c r="R4" s="25"/>
      <c r="S4" s="25"/>
      <c r="T4" s="27" t="s">
        <v>1266</v>
      </c>
      <c r="U4" s="28"/>
      <c r="V4" s="28"/>
      <c r="W4" s="25"/>
      <c r="X4" s="25"/>
      <c r="Y4" s="25"/>
      <c r="Z4" s="25"/>
      <c r="AA4" s="25"/>
      <c r="AB4" s="28"/>
      <c r="AC4" s="28"/>
      <c r="AD4" s="25"/>
      <c r="AE4" s="25"/>
      <c r="AF4" s="25"/>
      <c r="AG4" s="25"/>
      <c r="AH4" s="25"/>
      <c r="AI4" s="25"/>
      <c r="AJ4" s="25"/>
      <c r="AK4" s="25"/>
      <c r="AL4" s="25"/>
      <c r="AM4" s="25"/>
      <c r="AN4" s="29" t="s">
        <v>1267</v>
      </c>
      <c r="AO4" s="29" t="s">
        <v>1268</v>
      </c>
      <c r="AP4" s="30"/>
    </row>
    <row r="5" spans="1:42" ht="16.5" customHeight="1">
      <c r="A5" s="31" t="s">
        <v>1269</v>
      </c>
      <c r="B5" s="32" t="s">
        <v>1270</v>
      </c>
      <c r="C5" s="33"/>
      <c r="D5" s="34"/>
      <c r="E5" s="35"/>
      <c r="F5" s="35"/>
      <c r="G5" s="35"/>
      <c r="H5" s="35"/>
      <c r="I5" s="35"/>
      <c r="J5" s="35"/>
      <c r="K5" s="36"/>
      <c r="L5" s="36"/>
      <c r="M5" s="36"/>
      <c r="N5" s="36"/>
      <c r="O5" s="36"/>
      <c r="P5" s="36"/>
      <c r="Q5" s="35"/>
      <c r="R5" s="35"/>
      <c r="S5" s="35"/>
      <c r="T5" s="35"/>
      <c r="U5" s="37"/>
      <c r="V5" s="37"/>
      <c r="W5" s="35"/>
      <c r="X5" s="35"/>
      <c r="Y5" s="35"/>
      <c r="Z5" s="35"/>
      <c r="AA5" s="35"/>
      <c r="AB5" s="37"/>
      <c r="AC5" s="37"/>
      <c r="AD5" s="35"/>
      <c r="AE5" s="35"/>
      <c r="AF5" s="35"/>
      <c r="AG5" s="35"/>
      <c r="AH5" s="35"/>
      <c r="AI5" s="35"/>
      <c r="AJ5" s="35"/>
      <c r="AK5" s="35"/>
      <c r="AL5" s="35"/>
      <c r="AM5" s="35"/>
      <c r="AN5" s="38" t="s">
        <v>1271</v>
      </c>
      <c r="AO5" s="38" t="s">
        <v>1272</v>
      </c>
      <c r="AP5" s="30"/>
    </row>
    <row r="6" spans="1:41" ht="16.5" customHeight="1">
      <c r="A6" s="39">
        <v>61</v>
      </c>
      <c r="B6" s="39">
        <v>1111</v>
      </c>
      <c r="C6" s="41" t="s">
        <v>925</v>
      </c>
      <c r="D6" s="42" t="s">
        <v>926</v>
      </c>
      <c r="E6" s="25"/>
      <c r="F6" s="26"/>
      <c r="G6" s="25"/>
      <c r="H6" s="25"/>
      <c r="I6" s="26"/>
      <c r="J6" s="26"/>
      <c r="K6" s="26"/>
      <c r="L6" s="26"/>
      <c r="M6" s="26"/>
      <c r="N6" s="26"/>
      <c r="O6" s="42" t="s">
        <v>927</v>
      </c>
      <c r="P6" s="26"/>
      <c r="Q6" s="25"/>
      <c r="R6" s="25"/>
      <c r="S6" s="351">
        <v>1234</v>
      </c>
      <c r="T6" s="352"/>
      <c r="U6" s="26" t="s">
        <v>1278</v>
      </c>
      <c r="V6" s="43"/>
      <c r="W6" s="52"/>
      <c r="X6" s="52"/>
      <c r="Y6" s="101"/>
      <c r="Z6" s="101"/>
      <c r="AA6" s="101"/>
      <c r="AB6" s="123"/>
      <c r="AC6" s="123"/>
      <c r="AD6" s="101"/>
      <c r="AE6" s="52"/>
      <c r="AF6" s="52"/>
      <c r="AG6" s="52"/>
      <c r="AH6" s="56"/>
      <c r="AI6" s="102"/>
      <c r="AJ6" s="103"/>
      <c r="AK6" s="52"/>
      <c r="AL6" s="52"/>
      <c r="AM6" s="104"/>
      <c r="AN6" s="106">
        <f>ROUND(S6,0)</f>
        <v>1234</v>
      </c>
      <c r="AO6" s="82" t="s">
        <v>1571</v>
      </c>
    </row>
    <row r="7" spans="1:41" ht="16.5" customHeight="1">
      <c r="A7" s="39">
        <v>61</v>
      </c>
      <c r="B7" s="39">
        <v>1211</v>
      </c>
      <c r="C7" s="41" t="s">
        <v>928</v>
      </c>
      <c r="D7" s="42" t="s">
        <v>929</v>
      </c>
      <c r="E7" s="25"/>
      <c r="F7" s="26"/>
      <c r="G7" s="25"/>
      <c r="H7" s="25"/>
      <c r="I7" s="26"/>
      <c r="J7" s="26"/>
      <c r="K7" s="26"/>
      <c r="L7" s="26"/>
      <c r="M7" s="26"/>
      <c r="N7" s="26"/>
      <c r="O7" s="42" t="s">
        <v>927</v>
      </c>
      <c r="P7" s="26"/>
      <c r="Q7" s="25"/>
      <c r="R7" s="25"/>
      <c r="S7" s="351">
        <v>2468</v>
      </c>
      <c r="T7" s="352"/>
      <c r="U7" s="26" t="s">
        <v>1278</v>
      </c>
      <c r="V7" s="28"/>
      <c r="W7" s="123"/>
      <c r="X7" s="52"/>
      <c r="Y7" s="101"/>
      <c r="Z7" s="101"/>
      <c r="AA7" s="101"/>
      <c r="AB7" s="101"/>
      <c r="AC7" s="101"/>
      <c r="AD7" s="103"/>
      <c r="AE7" s="52"/>
      <c r="AF7" s="52"/>
      <c r="AG7" s="52"/>
      <c r="AH7" s="56"/>
      <c r="AI7" s="102"/>
      <c r="AJ7" s="101"/>
      <c r="AK7" s="101"/>
      <c r="AL7" s="101"/>
      <c r="AM7" s="104"/>
      <c r="AN7" s="106">
        <f>ROUND(S7,0)</f>
        <v>2468</v>
      </c>
      <c r="AO7" s="46"/>
    </row>
    <row r="8" spans="1:41" ht="16.5" customHeight="1">
      <c r="A8" s="39">
        <v>61</v>
      </c>
      <c r="B8" s="39">
        <v>1321</v>
      </c>
      <c r="C8" s="41" t="s">
        <v>930</v>
      </c>
      <c r="D8" s="42" t="s">
        <v>931</v>
      </c>
      <c r="E8" s="25"/>
      <c r="F8" s="26"/>
      <c r="G8" s="25"/>
      <c r="H8" s="25"/>
      <c r="I8" s="26"/>
      <c r="J8" s="26"/>
      <c r="K8" s="26"/>
      <c r="L8" s="26"/>
      <c r="M8" s="26"/>
      <c r="N8" s="26"/>
      <c r="O8" s="42" t="s">
        <v>932</v>
      </c>
      <c r="P8" s="26"/>
      <c r="Q8" s="25"/>
      <c r="R8" s="25"/>
      <c r="S8" s="351">
        <v>4010</v>
      </c>
      <c r="T8" s="352"/>
      <c r="U8" s="26" t="s">
        <v>1278</v>
      </c>
      <c r="V8" s="25"/>
      <c r="W8" s="123"/>
      <c r="X8" s="52"/>
      <c r="Y8" s="101"/>
      <c r="Z8" s="101"/>
      <c r="AA8" s="101"/>
      <c r="AB8" s="101"/>
      <c r="AC8" s="101"/>
      <c r="AD8" s="103"/>
      <c r="AE8" s="52"/>
      <c r="AF8" s="52"/>
      <c r="AG8" s="52"/>
      <c r="AH8" s="56"/>
      <c r="AI8" s="102"/>
      <c r="AJ8" s="101"/>
      <c r="AK8" s="101"/>
      <c r="AL8" s="101"/>
      <c r="AM8" s="104"/>
      <c r="AN8" s="106">
        <f>ROUND(S8,0)</f>
        <v>4010</v>
      </c>
      <c r="AO8" s="46"/>
    </row>
    <row r="9" spans="1:41" ht="16.5" customHeight="1">
      <c r="A9" s="39">
        <v>61</v>
      </c>
      <c r="B9" s="39">
        <v>8000</v>
      </c>
      <c r="C9" s="41" t="s">
        <v>933</v>
      </c>
      <c r="D9" s="52"/>
      <c r="E9" s="52" t="s">
        <v>934</v>
      </c>
      <c r="F9" s="52"/>
      <c r="G9" s="52"/>
      <c r="H9" s="52"/>
      <c r="I9" s="52"/>
      <c r="J9" s="52"/>
      <c r="K9" s="52"/>
      <c r="L9" s="52"/>
      <c r="M9" s="52"/>
      <c r="N9" s="52"/>
      <c r="O9" s="52"/>
      <c r="P9" s="52"/>
      <c r="Q9" s="52"/>
      <c r="R9" s="52"/>
      <c r="S9" s="101"/>
      <c r="T9" s="101"/>
      <c r="U9" s="101"/>
      <c r="V9" s="123"/>
      <c r="W9" s="52"/>
      <c r="X9" s="52"/>
      <c r="Y9" s="123"/>
      <c r="Z9" s="101"/>
      <c r="AA9" s="52"/>
      <c r="AB9" s="52"/>
      <c r="AC9" s="52"/>
      <c r="AD9" s="56" t="s">
        <v>1562</v>
      </c>
      <c r="AE9" s="296">
        <v>0.15</v>
      </c>
      <c r="AF9" s="297"/>
      <c r="AG9" s="52" t="s">
        <v>1563</v>
      </c>
      <c r="AH9" s="101"/>
      <c r="AI9" s="101"/>
      <c r="AJ9" s="101"/>
      <c r="AK9" s="52"/>
      <c r="AL9" s="101"/>
      <c r="AM9" s="104"/>
      <c r="AN9" s="124"/>
      <c r="AO9" s="46"/>
    </row>
    <row r="10" spans="1:41" ht="16.5" customHeight="1">
      <c r="A10" s="39">
        <v>61</v>
      </c>
      <c r="B10" s="39">
        <v>8100</v>
      </c>
      <c r="C10" s="41" t="s">
        <v>935</v>
      </c>
      <c r="D10" s="52"/>
      <c r="E10" s="52" t="s">
        <v>1565</v>
      </c>
      <c r="F10" s="52"/>
      <c r="G10" s="52"/>
      <c r="H10" s="52"/>
      <c r="I10" s="52"/>
      <c r="J10" s="52"/>
      <c r="K10" s="52"/>
      <c r="L10" s="52"/>
      <c r="M10" s="52"/>
      <c r="N10" s="52"/>
      <c r="O10" s="52"/>
      <c r="P10" s="52"/>
      <c r="Q10" s="52"/>
      <c r="R10" s="52"/>
      <c r="S10" s="101"/>
      <c r="T10" s="101"/>
      <c r="U10" s="101"/>
      <c r="V10" s="123"/>
      <c r="W10" s="52"/>
      <c r="X10" s="52"/>
      <c r="Y10" s="123"/>
      <c r="Z10" s="101"/>
      <c r="AA10" s="52"/>
      <c r="AB10" s="52"/>
      <c r="AC10" s="52"/>
      <c r="AD10" s="56" t="s">
        <v>1562</v>
      </c>
      <c r="AE10" s="296">
        <v>0.1</v>
      </c>
      <c r="AF10" s="297"/>
      <c r="AG10" s="52" t="s">
        <v>1563</v>
      </c>
      <c r="AH10" s="101"/>
      <c r="AI10" s="101"/>
      <c r="AJ10" s="101"/>
      <c r="AK10" s="52"/>
      <c r="AL10" s="101"/>
      <c r="AM10" s="104"/>
      <c r="AN10" s="124"/>
      <c r="AO10" s="46"/>
    </row>
    <row r="11" spans="1:41" ht="16.5" customHeight="1">
      <c r="A11" s="39">
        <v>61</v>
      </c>
      <c r="B11" s="39">
        <v>8110</v>
      </c>
      <c r="C11" s="41" t="s">
        <v>936</v>
      </c>
      <c r="D11" s="52"/>
      <c r="E11" s="52" t="s">
        <v>1567</v>
      </c>
      <c r="F11" s="52"/>
      <c r="G11" s="52"/>
      <c r="H11" s="52"/>
      <c r="I11" s="52"/>
      <c r="J11" s="52"/>
      <c r="K11" s="52"/>
      <c r="L11" s="52"/>
      <c r="M11" s="52"/>
      <c r="N11" s="52"/>
      <c r="O11" s="52"/>
      <c r="P11" s="52"/>
      <c r="Q11" s="52"/>
      <c r="R11" s="52"/>
      <c r="S11" s="101"/>
      <c r="T11" s="101"/>
      <c r="U11" s="101"/>
      <c r="V11" s="123"/>
      <c r="W11" s="52"/>
      <c r="X11" s="52"/>
      <c r="Y11" s="123"/>
      <c r="Z11" s="101"/>
      <c r="AA11" s="52"/>
      <c r="AB11" s="52"/>
      <c r="AC11" s="52"/>
      <c r="AD11" s="56" t="s">
        <v>1562</v>
      </c>
      <c r="AE11" s="296">
        <v>0.05</v>
      </c>
      <c r="AF11" s="297"/>
      <c r="AG11" s="52" t="s">
        <v>1563</v>
      </c>
      <c r="AH11" s="101"/>
      <c r="AI11" s="101"/>
      <c r="AJ11" s="101"/>
      <c r="AK11" s="52"/>
      <c r="AL11" s="101"/>
      <c r="AM11" s="104"/>
      <c r="AN11" s="124"/>
      <c r="AO11" s="46"/>
    </row>
    <row r="12" spans="1:41" ht="16.5" customHeight="1">
      <c r="A12" s="39">
        <v>61</v>
      </c>
      <c r="B12" s="39">
        <v>4001</v>
      </c>
      <c r="C12" s="41" t="s">
        <v>973</v>
      </c>
      <c r="D12" s="52" t="s">
        <v>899</v>
      </c>
      <c r="E12" s="52"/>
      <c r="F12" s="52"/>
      <c r="G12" s="52"/>
      <c r="H12" s="52"/>
      <c r="I12" s="52"/>
      <c r="J12" s="52"/>
      <c r="K12" s="52"/>
      <c r="L12" s="52"/>
      <c r="M12" s="52"/>
      <c r="N12" s="52"/>
      <c r="O12" s="52"/>
      <c r="P12" s="52"/>
      <c r="Q12" s="52"/>
      <c r="R12" s="52"/>
      <c r="S12" s="101"/>
      <c r="T12" s="101"/>
      <c r="U12" s="101"/>
      <c r="V12" s="123"/>
      <c r="W12" s="52"/>
      <c r="X12" s="52"/>
      <c r="Y12" s="123"/>
      <c r="Z12" s="101"/>
      <c r="AA12" s="52"/>
      <c r="AB12" s="52"/>
      <c r="AC12" s="52"/>
      <c r="AD12" s="56"/>
      <c r="AE12" s="301">
        <v>200</v>
      </c>
      <c r="AF12" s="301"/>
      <c r="AG12" s="52" t="s">
        <v>1569</v>
      </c>
      <c r="AH12" s="101"/>
      <c r="AI12" s="101"/>
      <c r="AJ12" s="101"/>
      <c r="AK12" s="52"/>
      <c r="AL12" s="101"/>
      <c r="AM12" s="104"/>
      <c r="AN12" s="58">
        <f>AE12</f>
        <v>200</v>
      </c>
      <c r="AO12" s="125"/>
    </row>
    <row r="13" spans="19:20" ht="16.5" customHeight="1">
      <c r="S13" s="126"/>
      <c r="T13" s="126"/>
    </row>
    <row r="14" spans="19:20" ht="16.5" customHeight="1">
      <c r="S14" s="126"/>
      <c r="T14" s="126"/>
    </row>
    <row r="15" spans="2:20" ht="18" customHeight="1">
      <c r="B15" s="20" t="s">
        <v>974</v>
      </c>
      <c r="S15" s="126"/>
      <c r="T15" s="126"/>
    </row>
    <row r="16" spans="2:20" ht="16.5" customHeight="1">
      <c r="B16" s="127"/>
      <c r="S16" s="126"/>
      <c r="T16" s="126"/>
    </row>
    <row r="17" spans="1:42" ht="16.5" customHeight="1">
      <c r="A17" s="21" t="s">
        <v>975</v>
      </c>
      <c r="B17" s="22"/>
      <c r="C17" s="23" t="s">
        <v>1265</v>
      </c>
      <c r="D17" s="24"/>
      <c r="E17" s="25"/>
      <c r="F17" s="25"/>
      <c r="G17" s="25"/>
      <c r="H17" s="25"/>
      <c r="I17" s="25"/>
      <c r="J17" s="25"/>
      <c r="K17" s="26"/>
      <c r="L17" s="26"/>
      <c r="M17" s="26"/>
      <c r="N17" s="26"/>
      <c r="O17" s="26"/>
      <c r="P17" s="26"/>
      <c r="Q17" s="25"/>
      <c r="R17" s="25"/>
      <c r="S17" s="128"/>
      <c r="T17" s="129" t="s">
        <v>1266</v>
      </c>
      <c r="U17" s="28"/>
      <c r="V17" s="28"/>
      <c r="W17" s="25"/>
      <c r="X17" s="25"/>
      <c r="Y17" s="25"/>
      <c r="Z17" s="25"/>
      <c r="AA17" s="25"/>
      <c r="AB17" s="28"/>
      <c r="AC17" s="28"/>
      <c r="AD17" s="25"/>
      <c r="AE17" s="25"/>
      <c r="AF17" s="25"/>
      <c r="AG17" s="25"/>
      <c r="AH17" s="25"/>
      <c r="AI17" s="25"/>
      <c r="AJ17" s="25"/>
      <c r="AK17" s="25"/>
      <c r="AL17" s="25"/>
      <c r="AM17" s="25"/>
      <c r="AN17" s="29" t="s">
        <v>1267</v>
      </c>
      <c r="AO17" s="29" t="s">
        <v>1268</v>
      </c>
      <c r="AP17" s="30"/>
    </row>
    <row r="18" spans="1:42" ht="16.5" customHeight="1">
      <c r="A18" s="31" t="s">
        <v>1269</v>
      </c>
      <c r="B18" s="32" t="s">
        <v>1270</v>
      </c>
      <c r="C18" s="33"/>
      <c r="D18" s="34"/>
      <c r="E18" s="35"/>
      <c r="F18" s="35"/>
      <c r="G18" s="35"/>
      <c r="H18" s="35"/>
      <c r="I18" s="35"/>
      <c r="J18" s="35"/>
      <c r="K18" s="36"/>
      <c r="L18" s="36"/>
      <c r="M18" s="36"/>
      <c r="N18" s="36"/>
      <c r="O18" s="36"/>
      <c r="P18" s="36"/>
      <c r="Q18" s="35"/>
      <c r="R18" s="35"/>
      <c r="S18" s="96"/>
      <c r="T18" s="96"/>
      <c r="U18" s="37"/>
      <c r="V18" s="37"/>
      <c r="W18" s="35"/>
      <c r="X18" s="35"/>
      <c r="Y18" s="35"/>
      <c r="Z18" s="35"/>
      <c r="AA18" s="35"/>
      <c r="AB18" s="37"/>
      <c r="AC18" s="37"/>
      <c r="AD18" s="35"/>
      <c r="AE18" s="35"/>
      <c r="AF18" s="35"/>
      <c r="AG18" s="35"/>
      <c r="AH18" s="35"/>
      <c r="AI18" s="35"/>
      <c r="AJ18" s="35"/>
      <c r="AK18" s="35"/>
      <c r="AL18" s="35"/>
      <c r="AM18" s="35"/>
      <c r="AN18" s="38" t="s">
        <v>1271</v>
      </c>
      <c r="AO18" s="38" t="s">
        <v>1272</v>
      </c>
      <c r="AP18" s="30"/>
    </row>
    <row r="19" spans="1:41" ht="16.5" customHeight="1">
      <c r="A19" s="39">
        <v>61</v>
      </c>
      <c r="B19" s="39">
        <v>2111</v>
      </c>
      <c r="C19" s="41" t="s">
        <v>976</v>
      </c>
      <c r="D19" s="42" t="s">
        <v>926</v>
      </c>
      <c r="E19" s="25"/>
      <c r="F19" s="26"/>
      <c r="G19" s="25"/>
      <c r="H19" s="25"/>
      <c r="I19" s="26"/>
      <c r="J19" s="26"/>
      <c r="K19" s="26"/>
      <c r="L19" s="26"/>
      <c r="M19" s="26"/>
      <c r="N19" s="26"/>
      <c r="O19" s="42" t="s">
        <v>927</v>
      </c>
      <c r="P19" s="43"/>
      <c r="Q19" s="25"/>
      <c r="R19" s="26"/>
      <c r="S19" s="351">
        <f>S6</f>
        <v>1234</v>
      </c>
      <c r="T19" s="352"/>
      <c r="U19" s="26" t="s">
        <v>1278</v>
      </c>
      <c r="V19" s="43"/>
      <c r="W19" s="123"/>
      <c r="X19" s="101"/>
      <c r="Y19" s="101"/>
      <c r="Z19" s="101"/>
      <c r="AA19" s="101"/>
      <c r="AB19" s="123"/>
      <c r="AC19" s="101"/>
      <c r="AD19" s="101"/>
      <c r="AE19" s="52"/>
      <c r="AF19" s="52"/>
      <c r="AG19" s="42" t="s">
        <v>977</v>
      </c>
      <c r="AH19" s="43"/>
      <c r="AI19" s="130"/>
      <c r="AJ19" s="131"/>
      <c r="AK19" s="26"/>
      <c r="AL19" s="26"/>
      <c r="AM19" s="44"/>
      <c r="AN19" s="106">
        <f>ROUND(S19/AI20,0)</f>
        <v>41</v>
      </c>
      <c r="AO19" s="82" t="s">
        <v>978</v>
      </c>
    </row>
    <row r="20" spans="1:41" ht="16.5" customHeight="1">
      <c r="A20" s="39">
        <v>61</v>
      </c>
      <c r="B20" s="39">
        <v>2211</v>
      </c>
      <c r="C20" s="41" t="s">
        <v>979</v>
      </c>
      <c r="D20" s="42" t="s">
        <v>980</v>
      </c>
      <c r="E20" s="25"/>
      <c r="F20" s="26"/>
      <c r="G20" s="25"/>
      <c r="H20" s="25"/>
      <c r="I20" s="26"/>
      <c r="J20" s="26"/>
      <c r="K20" s="26"/>
      <c r="L20" s="26"/>
      <c r="M20" s="26"/>
      <c r="N20" s="26"/>
      <c r="O20" s="42" t="s">
        <v>927</v>
      </c>
      <c r="P20" s="43"/>
      <c r="Q20" s="25"/>
      <c r="R20" s="26"/>
      <c r="S20" s="351">
        <f>S7</f>
        <v>2468</v>
      </c>
      <c r="T20" s="352"/>
      <c r="U20" s="26" t="s">
        <v>1278</v>
      </c>
      <c r="V20" s="28"/>
      <c r="W20" s="123"/>
      <c r="X20" s="101"/>
      <c r="Y20" s="101"/>
      <c r="Z20" s="101"/>
      <c r="AA20" s="101"/>
      <c r="AB20" s="101"/>
      <c r="AC20" s="101"/>
      <c r="AD20" s="103"/>
      <c r="AE20" s="52"/>
      <c r="AF20" s="52"/>
      <c r="AG20" s="47"/>
      <c r="AH20" s="50" t="s">
        <v>981</v>
      </c>
      <c r="AI20" s="353">
        <v>30.4</v>
      </c>
      <c r="AJ20" s="354"/>
      <c r="AK20" s="48" t="s">
        <v>982</v>
      </c>
      <c r="AL20" s="30"/>
      <c r="AM20" s="51"/>
      <c r="AN20" s="106">
        <f>ROUND(S20/AI20,0)</f>
        <v>81</v>
      </c>
      <c r="AO20" s="46"/>
    </row>
    <row r="21" spans="1:41" ht="16.5" customHeight="1">
      <c r="A21" s="39">
        <v>61</v>
      </c>
      <c r="B21" s="39">
        <v>2321</v>
      </c>
      <c r="C21" s="41" t="s">
        <v>983</v>
      </c>
      <c r="D21" s="42" t="s">
        <v>931</v>
      </c>
      <c r="E21" s="25"/>
      <c r="F21" s="26"/>
      <c r="G21" s="25"/>
      <c r="H21" s="25"/>
      <c r="I21" s="26"/>
      <c r="J21" s="26"/>
      <c r="K21" s="26"/>
      <c r="L21" s="26"/>
      <c r="M21" s="26"/>
      <c r="N21" s="26"/>
      <c r="O21" s="42" t="s">
        <v>932</v>
      </c>
      <c r="P21" s="43"/>
      <c r="Q21" s="25"/>
      <c r="R21" s="26"/>
      <c r="S21" s="351">
        <f>S8</f>
        <v>4010</v>
      </c>
      <c r="T21" s="352"/>
      <c r="U21" s="26" t="s">
        <v>1278</v>
      </c>
      <c r="V21" s="25"/>
      <c r="W21" s="123"/>
      <c r="X21" s="101"/>
      <c r="Y21" s="101"/>
      <c r="Z21" s="101"/>
      <c r="AA21" s="101"/>
      <c r="AB21" s="101"/>
      <c r="AC21" s="101"/>
      <c r="AD21" s="103"/>
      <c r="AE21" s="52"/>
      <c r="AF21" s="52"/>
      <c r="AG21" s="47"/>
      <c r="AH21" s="50"/>
      <c r="AI21" s="132"/>
      <c r="AJ21" s="30"/>
      <c r="AK21" s="30"/>
      <c r="AL21" s="30"/>
      <c r="AM21" s="51"/>
      <c r="AN21" s="106">
        <f>ROUND(S21/AI20,0)</f>
        <v>132</v>
      </c>
      <c r="AO21" s="46"/>
    </row>
    <row r="22" spans="1:41" ht="16.5" customHeight="1">
      <c r="A22" s="39">
        <v>61</v>
      </c>
      <c r="B22" s="39">
        <v>8001</v>
      </c>
      <c r="C22" s="41" t="s">
        <v>984</v>
      </c>
      <c r="D22" s="52"/>
      <c r="E22" s="52" t="s">
        <v>934</v>
      </c>
      <c r="F22" s="52"/>
      <c r="G22" s="52"/>
      <c r="H22" s="52"/>
      <c r="I22" s="52"/>
      <c r="J22" s="52"/>
      <c r="K22" s="52"/>
      <c r="L22" s="52"/>
      <c r="M22" s="52"/>
      <c r="N22" s="52"/>
      <c r="O22" s="52"/>
      <c r="P22" s="52"/>
      <c r="Q22" s="52"/>
      <c r="R22" s="52"/>
      <c r="S22" s="101"/>
      <c r="T22" s="101"/>
      <c r="U22" s="101"/>
      <c r="V22" s="123"/>
      <c r="W22" s="52"/>
      <c r="X22" s="52"/>
      <c r="Y22" s="101"/>
      <c r="Z22" s="101"/>
      <c r="AA22" s="101"/>
      <c r="AB22" s="101"/>
      <c r="AC22" s="123"/>
      <c r="AD22" s="101"/>
      <c r="AE22" s="52"/>
      <c r="AF22" s="52"/>
      <c r="AG22" s="52"/>
      <c r="AH22" s="56" t="s">
        <v>1562</v>
      </c>
      <c r="AI22" s="296">
        <v>0.15</v>
      </c>
      <c r="AJ22" s="297"/>
      <c r="AK22" s="52" t="s">
        <v>1563</v>
      </c>
      <c r="AL22" s="52"/>
      <c r="AM22" s="104"/>
      <c r="AN22" s="124"/>
      <c r="AO22" s="46"/>
    </row>
    <row r="23" spans="1:41" ht="16.5" customHeight="1">
      <c r="A23" s="39">
        <v>61</v>
      </c>
      <c r="B23" s="39">
        <v>8101</v>
      </c>
      <c r="C23" s="41" t="s">
        <v>985</v>
      </c>
      <c r="D23" s="133"/>
      <c r="E23" s="52" t="s">
        <v>1565</v>
      </c>
      <c r="F23" s="52"/>
      <c r="G23" s="52"/>
      <c r="H23" s="52"/>
      <c r="I23" s="52"/>
      <c r="J23" s="52"/>
      <c r="K23" s="52"/>
      <c r="L23" s="52"/>
      <c r="M23" s="52"/>
      <c r="N23" s="52"/>
      <c r="O23" s="52"/>
      <c r="P23" s="52"/>
      <c r="Q23" s="52"/>
      <c r="R23" s="52"/>
      <c r="S23" s="101"/>
      <c r="T23" s="101"/>
      <c r="U23" s="101"/>
      <c r="V23" s="123"/>
      <c r="W23" s="52"/>
      <c r="X23" s="52"/>
      <c r="Y23" s="123"/>
      <c r="Z23" s="101"/>
      <c r="AA23" s="52"/>
      <c r="AB23" s="52"/>
      <c r="AC23" s="52"/>
      <c r="AD23" s="101"/>
      <c r="AE23" s="101"/>
      <c r="AF23" s="101"/>
      <c r="AG23" s="101"/>
      <c r="AH23" s="56" t="s">
        <v>1562</v>
      </c>
      <c r="AI23" s="296">
        <v>0.1</v>
      </c>
      <c r="AJ23" s="297"/>
      <c r="AK23" s="52" t="s">
        <v>1563</v>
      </c>
      <c r="AL23" s="101"/>
      <c r="AM23" s="104"/>
      <c r="AN23" s="124"/>
      <c r="AO23" s="46"/>
    </row>
    <row r="24" spans="1:41" ht="16.5" customHeight="1">
      <c r="A24" s="39">
        <v>61</v>
      </c>
      <c r="B24" s="39">
        <v>8111</v>
      </c>
      <c r="C24" s="41" t="s">
        <v>986</v>
      </c>
      <c r="D24" s="133"/>
      <c r="E24" s="52" t="s">
        <v>1567</v>
      </c>
      <c r="F24" s="52"/>
      <c r="G24" s="52"/>
      <c r="H24" s="52"/>
      <c r="I24" s="52"/>
      <c r="J24" s="52"/>
      <c r="K24" s="52"/>
      <c r="L24" s="52"/>
      <c r="M24" s="52"/>
      <c r="N24" s="52"/>
      <c r="O24" s="52"/>
      <c r="P24" s="52"/>
      <c r="Q24" s="52"/>
      <c r="R24" s="52"/>
      <c r="S24" s="101"/>
      <c r="T24" s="101"/>
      <c r="U24" s="101"/>
      <c r="V24" s="123"/>
      <c r="W24" s="52"/>
      <c r="X24" s="52"/>
      <c r="Y24" s="123"/>
      <c r="Z24" s="101"/>
      <c r="AA24" s="52"/>
      <c r="AB24" s="52"/>
      <c r="AC24" s="52"/>
      <c r="AD24" s="101"/>
      <c r="AE24" s="101"/>
      <c r="AF24" s="101"/>
      <c r="AG24" s="101"/>
      <c r="AH24" s="56" t="s">
        <v>1562</v>
      </c>
      <c r="AI24" s="296">
        <v>0.05</v>
      </c>
      <c r="AJ24" s="297"/>
      <c r="AK24" s="52" t="s">
        <v>1563</v>
      </c>
      <c r="AL24" s="101"/>
      <c r="AM24" s="104"/>
      <c r="AN24" s="134"/>
      <c r="AO24" s="125"/>
    </row>
  </sheetData>
  <sheetProtection/>
  <mergeCells count="14">
    <mergeCell ref="S20:T20"/>
    <mergeCell ref="AE10:AF10"/>
    <mergeCell ref="AE11:AF11"/>
    <mergeCell ref="AE12:AF12"/>
    <mergeCell ref="AI23:AJ23"/>
    <mergeCell ref="AI24:AJ24"/>
    <mergeCell ref="AI22:AJ22"/>
    <mergeCell ref="S21:T21"/>
    <mergeCell ref="S6:T6"/>
    <mergeCell ref="S7:T7"/>
    <mergeCell ref="S19:T19"/>
    <mergeCell ref="AE9:AF9"/>
    <mergeCell ref="S8:T8"/>
    <mergeCell ref="AI20:AJ20"/>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63" r:id="rId1"/>
  <headerFooter alignWithMargins="0">
    <oddHeader>&amp;R&amp;9介護予防訪問介護</oddHeader>
    <oddFooter>&amp;C&amp;14&amp;P</oddFooter>
  </headerFooter>
</worksheet>
</file>

<file path=xl/worksheets/sheet9.xml><?xml version="1.0" encoding="utf-8"?>
<worksheet xmlns="http://schemas.openxmlformats.org/spreadsheetml/2006/main" xmlns:r="http://schemas.openxmlformats.org/officeDocument/2006/relationships">
  <dimension ref="A4:V124"/>
  <sheetViews>
    <sheetView view="pageBreakPreview" zoomScaleSheetLayoutView="100" zoomScalePageLayoutView="0" workbookViewId="0" topLeftCell="A1">
      <selection activeCell="E9" sqref="E9"/>
    </sheetView>
  </sheetViews>
  <sheetFormatPr defaultColWidth="9.00390625" defaultRowHeight="13.5"/>
  <cols>
    <col min="1" max="5" width="3.625" style="0" customWidth="1"/>
    <col min="6" max="6" width="2.375" style="0" customWidth="1"/>
    <col min="7" max="7" width="3.625" style="0" customWidth="1"/>
    <col min="8" max="8" width="2.75390625" style="0" customWidth="1"/>
    <col min="9" max="28" width="3.625" style="0" customWidth="1"/>
  </cols>
  <sheetData>
    <row r="1" ht="12.75" customHeight="1"/>
    <row r="2" ht="12.75" customHeight="1"/>
    <row r="3" s="1" customFormat="1" ht="12.75" customHeight="1"/>
    <row r="4" spans="3:19" s="1" customFormat="1" ht="13.5" customHeight="1">
      <c r="C4" s="2"/>
      <c r="D4" s="2"/>
      <c r="E4" s="281" t="s">
        <v>1167</v>
      </c>
      <c r="F4" s="282"/>
      <c r="G4" s="282"/>
      <c r="H4" s="282"/>
      <c r="I4" s="282"/>
      <c r="J4" s="282"/>
      <c r="K4" s="282"/>
      <c r="L4" s="282"/>
      <c r="M4" s="282"/>
      <c r="N4" s="282"/>
      <c r="O4" s="282"/>
      <c r="P4" s="282"/>
      <c r="Q4" s="282"/>
      <c r="R4" s="282"/>
      <c r="S4" s="283"/>
    </row>
    <row r="5" spans="3:19" s="1" customFormat="1" ht="13.5" customHeight="1">
      <c r="C5" s="2"/>
      <c r="D5" s="2"/>
      <c r="E5" s="284"/>
      <c r="F5" s="285"/>
      <c r="G5" s="285"/>
      <c r="H5" s="285"/>
      <c r="I5" s="285"/>
      <c r="J5" s="285"/>
      <c r="K5" s="285"/>
      <c r="L5" s="285"/>
      <c r="M5" s="285"/>
      <c r="N5" s="285"/>
      <c r="O5" s="285"/>
      <c r="P5" s="285"/>
      <c r="Q5" s="285"/>
      <c r="R5" s="285"/>
      <c r="S5" s="286"/>
    </row>
    <row r="6" spans="3:19" s="1" customFormat="1" ht="13.5" customHeight="1">
      <c r="C6" s="2"/>
      <c r="D6" s="2"/>
      <c r="E6" s="284"/>
      <c r="F6" s="285"/>
      <c r="G6" s="285"/>
      <c r="H6" s="285"/>
      <c r="I6" s="285"/>
      <c r="J6" s="285"/>
      <c r="K6" s="285"/>
      <c r="L6" s="285"/>
      <c r="M6" s="285"/>
      <c r="N6" s="285"/>
      <c r="O6" s="285"/>
      <c r="P6" s="285"/>
      <c r="Q6" s="285"/>
      <c r="R6" s="285"/>
      <c r="S6" s="286"/>
    </row>
    <row r="7" spans="3:19" s="1" customFormat="1" ht="13.5" customHeight="1">
      <c r="C7" s="2"/>
      <c r="D7" s="2"/>
      <c r="E7" s="284"/>
      <c r="F7" s="285"/>
      <c r="G7" s="285"/>
      <c r="H7" s="285"/>
      <c r="I7" s="285"/>
      <c r="J7" s="285"/>
      <c r="K7" s="285"/>
      <c r="L7" s="285"/>
      <c r="M7" s="285"/>
      <c r="N7" s="285"/>
      <c r="O7" s="285"/>
      <c r="P7" s="285"/>
      <c r="Q7" s="285"/>
      <c r="R7" s="285"/>
      <c r="S7" s="286"/>
    </row>
    <row r="8" spans="5:19" s="1" customFormat="1" ht="13.5">
      <c r="E8" s="287"/>
      <c r="F8" s="288"/>
      <c r="G8" s="288"/>
      <c r="H8" s="288"/>
      <c r="I8" s="288"/>
      <c r="J8" s="288"/>
      <c r="K8" s="288"/>
      <c r="L8" s="288"/>
      <c r="M8" s="288"/>
      <c r="N8" s="288"/>
      <c r="O8" s="288"/>
      <c r="P8" s="288"/>
      <c r="Q8" s="288"/>
      <c r="R8" s="288"/>
      <c r="S8" s="289"/>
    </row>
    <row r="9" s="1" customFormat="1" ht="13.5"/>
    <row r="10" s="1" customFormat="1" ht="13.5"/>
    <row r="11" s="1" customFormat="1" ht="13.5"/>
    <row r="12" spans="9:15" s="1" customFormat="1" ht="13.5">
      <c r="I12" s="281" t="s">
        <v>987</v>
      </c>
      <c r="J12" s="282"/>
      <c r="K12" s="282"/>
      <c r="L12" s="282"/>
      <c r="M12" s="282"/>
      <c r="N12" s="282"/>
      <c r="O12" s="283"/>
    </row>
    <row r="13" spans="9:15" s="1" customFormat="1" ht="13.5">
      <c r="I13" s="287"/>
      <c r="J13" s="288"/>
      <c r="K13" s="288"/>
      <c r="L13" s="288"/>
      <c r="M13" s="288"/>
      <c r="N13" s="288"/>
      <c r="O13" s="289"/>
    </row>
    <row r="14" spans="8:12" s="1" customFormat="1" ht="17.25" customHeight="1">
      <c r="H14" s="3"/>
      <c r="I14" s="3"/>
      <c r="J14" s="3" t="s">
        <v>1037</v>
      </c>
      <c r="K14" s="3"/>
      <c r="L14" s="4"/>
    </row>
    <row r="15" spans="8:12" s="1" customFormat="1" ht="17.25" customHeight="1">
      <c r="H15" s="3"/>
      <c r="I15" s="3"/>
      <c r="J15" s="3"/>
      <c r="K15" s="3"/>
      <c r="L15" s="4"/>
    </row>
    <row r="16" s="1" customFormat="1" ht="17.25">
      <c r="L16" s="5" t="s">
        <v>1223</v>
      </c>
    </row>
    <row r="18" ht="13.5" customHeight="1"/>
    <row r="19" ht="13.5">
      <c r="C19" s="6" t="s">
        <v>988</v>
      </c>
    </row>
    <row r="20" ht="4.5" customHeight="1">
      <c r="C20" s="6"/>
    </row>
    <row r="21" spans="3:22" ht="13.5">
      <c r="C21" s="205" t="s">
        <v>989</v>
      </c>
      <c r="D21" s="206"/>
      <c r="E21" s="206"/>
      <c r="F21" s="206"/>
      <c r="G21" s="206"/>
      <c r="H21" s="206"/>
      <c r="I21" s="206"/>
      <c r="J21" s="206"/>
      <c r="K21" s="206"/>
      <c r="L21" s="206"/>
      <c r="M21" s="206"/>
      <c r="N21" s="206"/>
      <c r="O21" s="206"/>
      <c r="P21" s="206"/>
      <c r="Q21" s="206"/>
      <c r="R21" s="206"/>
      <c r="S21" s="206"/>
      <c r="T21" s="206"/>
      <c r="U21" s="206">
        <v>1</v>
      </c>
      <c r="V21" s="121"/>
    </row>
    <row r="22" ht="4.5" customHeight="1">
      <c r="C22" s="6"/>
    </row>
    <row r="23" spans="3:22" ht="13.5">
      <c r="C23" s="6" t="s">
        <v>990</v>
      </c>
      <c r="V23" s="121"/>
    </row>
    <row r="24" spans="3:22" ht="4.5" customHeight="1">
      <c r="C24" s="6"/>
      <c r="V24" s="121"/>
    </row>
    <row r="25" spans="3:22" ht="13.5">
      <c r="C25" s="6" t="s">
        <v>991</v>
      </c>
      <c r="V25" s="121"/>
    </row>
    <row r="26" spans="3:22" ht="4.5" customHeight="1">
      <c r="C26" s="6"/>
      <c r="V26" s="121"/>
    </row>
    <row r="27" spans="3:22" ht="13.5">
      <c r="C27" s="205" t="s">
        <v>992</v>
      </c>
      <c r="D27" s="206"/>
      <c r="E27" s="206"/>
      <c r="F27" s="206"/>
      <c r="G27" s="206"/>
      <c r="H27" s="206"/>
      <c r="I27" s="206"/>
      <c r="J27" s="206"/>
      <c r="K27" s="206"/>
      <c r="L27" s="206"/>
      <c r="M27" s="206"/>
      <c r="N27" s="206"/>
      <c r="O27" s="206"/>
      <c r="P27" s="206"/>
      <c r="Q27" s="206"/>
      <c r="R27" s="206"/>
      <c r="S27" s="206"/>
      <c r="T27" s="206"/>
      <c r="U27" s="206">
        <v>2</v>
      </c>
      <c r="V27" s="121"/>
    </row>
    <row r="28" spans="3:22" ht="4.5" customHeight="1">
      <c r="C28" s="6"/>
      <c r="V28" s="121"/>
    </row>
    <row r="29" spans="3:22" ht="13.5">
      <c r="C29" s="6" t="s">
        <v>993</v>
      </c>
      <c r="V29" s="121"/>
    </row>
    <row r="30" ht="4.5" customHeight="1">
      <c r="C30" s="6"/>
    </row>
    <row r="31" spans="3:22" ht="13.5">
      <c r="C31" s="6" t="s">
        <v>994</v>
      </c>
      <c r="V31" s="121"/>
    </row>
    <row r="32" spans="3:22" ht="4.5" customHeight="1">
      <c r="C32" s="6"/>
      <c r="V32" s="121"/>
    </row>
    <row r="33" spans="3:22" ht="13.5">
      <c r="C33" s="6"/>
      <c r="V33" s="121"/>
    </row>
    <row r="34" spans="3:22" ht="4.5" customHeight="1">
      <c r="C34" s="6"/>
      <c r="V34" s="121"/>
    </row>
    <row r="35" spans="3:22" ht="13.5">
      <c r="C35" s="6" t="s">
        <v>995</v>
      </c>
      <c r="V35" s="121"/>
    </row>
    <row r="36" spans="3:22" ht="4.5" customHeight="1">
      <c r="C36" s="6"/>
      <c r="V36" s="121"/>
    </row>
    <row r="37" spans="3:22" ht="13.5">
      <c r="C37" s="6" t="s">
        <v>996</v>
      </c>
      <c r="V37" s="121"/>
    </row>
    <row r="38" spans="3:22" ht="4.5" customHeight="1">
      <c r="C38" s="6"/>
      <c r="V38" s="121"/>
    </row>
    <row r="39" spans="3:22" ht="13.5">
      <c r="C39" s="6" t="s">
        <v>997</v>
      </c>
      <c r="V39" s="121"/>
    </row>
    <row r="40" spans="3:22" ht="4.5" customHeight="1">
      <c r="C40" s="6"/>
      <c r="V40" s="121"/>
    </row>
    <row r="41" spans="3:22" ht="13.5">
      <c r="C41" s="205" t="s">
        <v>998</v>
      </c>
      <c r="D41" s="206"/>
      <c r="E41" s="206"/>
      <c r="F41" s="206"/>
      <c r="G41" s="206"/>
      <c r="H41" s="206"/>
      <c r="I41" s="206"/>
      <c r="J41" s="206"/>
      <c r="K41" s="206"/>
      <c r="L41" s="206"/>
      <c r="M41" s="206"/>
      <c r="N41" s="206"/>
      <c r="O41" s="206"/>
      <c r="P41" s="206"/>
      <c r="Q41" s="206"/>
      <c r="R41" s="206"/>
      <c r="S41" s="206"/>
      <c r="T41" s="206"/>
      <c r="U41" s="206">
        <v>4</v>
      </c>
      <c r="V41" s="121"/>
    </row>
    <row r="42" spans="3:22" ht="4.5" customHeight="1">
      <c r="C42" s="6"/>
      <c r="V42" s="121"/>
    </row>
    <row r="43" spans="3:22" ht="13.5">
      <c r="C43" s="6"/>
      <c r="V43" s="121"/>
    </row>
    <row r="44" spans="3:22" ht="4.5" customHeight="1">
      <c r="C44" s="6"/>
      <c r="V44" s="121"/>
    </row>
    <row r="45" spans="3:22" ht="13.5">
      <c r="C45" s="6" t="s">
        <v>999</v>
      </c>
      <c r="V45" s="121"/>
    </row>
    <row r="46" spans="3:22" ht="4.5" customHeight="1">
      <c r="C46" s="6"/>
      <c r="V46" s="121"/>
    </row>
    <row r="47" spans="3:22" ht="13.5">
      <c r="C47" s="6"/>
      <c r="V47" s="121"/>
    </row>
    <row r="48" spans="3:22" ht="4.5" customHeight="1">
      <c r="C48" s="6"/>
      <c r="V48" s="121"/>
    </row>
    <row r="49" spans="3:22" ht="13.5">
      <c r="C49" s="6"/>
      <c r="V49" s="121"/>
    </row>
    <row r="50" spans="3:22" ht="4.5" customHeight="1">
      <c r="C50" s="6"/>
      <c r="V50" s="121"/>
    </row>
    <row r="51" spans="3:22" ht="13.5">
      <c r="C51" s="6"/>
      <c r="V51" s="121"/>
    </row>
    <row r="52" spans="3:22" ht="13.5" customHeight="1">
      <c r="C52" s="6"/>
      <c r="V52" s="121"/>
    </row>
    <row r="53" spans="3:22" ht="13.5">
      <c r="C53" s="6"/>
      <c r="V53" s="121"/>
    </row>
    <row r="54" spans="3:22" ht="4.5" customHeight="1">
      <c r="C54" s="6"/>
      <c r="V54" s="121"/>
    </row>
    <row r="55" spans="3:22" ht="13.5">
      <c r="C55" s="6"/>
      <c r="V55" s="121"/>
    </row>
    <row r="56" ht="13.5">
      <c r="C56" s="6"/>
    </row>
    <row r="57" ht="13.5">
      <c r="C57" s="6"/>
    </row>
    <row r="58" ht="4.5" customHeight="1">
      <c r="C58" s="6"/>
    </row>
    <row r="59" ht="13.5">
      <c r="C59" s="6"/>
    </row>
    <row r="60" ht="4.5" customHeight="1">
      <c r="C60" s="6"/>
    </row>
    <row r="61" ht="13.5">
      <c r="C61" s="6"/>
    </row>
    <row r="62" ht="4.5" customHeight="1">
      <c r="C62" s="6"/>
    </row>
    <row r="63" ht="13.5">
      <c r="C63" s="6"/>
    </row>
    <row r="64" ht="4.5" customHeight="1">
      <c r="C64" s="6"/>
    </row>
    <row r="65" ht="13.5">
      <c r="C65" s="6"/>
    </row>
    <row r="66" ht="4.5" customHeight="1">
      <c r="C66" s="6"/>
    </row>
    <row r="67" ht="13.5">
      <c r="C67" s="6"/>
    </row>
    <row r="68" ht="4.5" customHeight="1">
      <c r="C68" s="6"/>
    </row>
    <row r="69" ht="13.5">
      <c r="C69" s="6"/>
    </row>
    <row r="70" ht="4.5" customHeight="1">
      <c r="C70" s="6"/>
    </row>
    <row r="72" spans="3:10" ht="13.5">
      <c r="C72" s="8"/>
      <c r="D72" s="10"/>
      <c r="E72" s="10"/>
      <c r="F72" s="10"/>
      <c r="G72" s="10"/>
      <c r="H72" s="10"/>
      <c r="I72" s="10"/>
      <c r="J72" s="10"/>
    </row>
    <row r="73" ht="4.5" customHeight="1"/>
    <row r="75" spans="3:9" ht="13.5">
      <c r="C75" s="6"/>
      <c r="D75" s="6"/>
      <c r="E75" s="6"/>
      <c r="F75" s="6"/>
      <c r="G75" s="6"/>
      <c r="H75" s="6"/>
      <c r="I75" s="6"/>
    </row>
    <row r="76" spans="3:9" ht="3.75" customHeight="1">
      <c r="C76" s="6"/>
      <c r="D76" s="6"/>
      <c r="E76" s="6"/>
      <c r="F76" s="6"/>
      <c r="G76" s="6"/>
      <c r="H76" s="6"/>
      <c r="I76" s="6"/>
    </row>
    <row r="77" spans="3:9" ht="13.5">
      <c r="C77" s="6"/>
      <c r="D77" s="6"/>
      <c r="E77" s="6"/>
      <c r="F77" s="6"/>
      <c r="G77" s="6"/>
      <c r="H77" s="6"/>
      <c r="I77" s="6"/>
    </row>
    <row r="78" spans="3:9" ht="4.5" customHeight="1">
      <c r="C78" s="6"/>
      <c r="D78" s="6"/>
      <c r="E78" s="6"/>
      <c r="F78" s="6"/>
      <c r="G78" s="6"/>
      <c r="H78" s="6"/>
      <c r="I78" s="6"/>
    </row>
    <row r="79" spans="3:9" ht="13.5">
      <c r="C79" s="6"/>
      <c r="D79" s="6"/>
      <c r="E79" s="6"/>
      <c r="F79" s="6"/>
      <c r="G79" s="6"/>
      <c r="H79" s="6"/>
      <c r="I79" s="6"/>
    </row>
    <row r="80" spans="3:9" ht="4.5" customHeight="1">
      <c r="C80" s="6"/>
      <c r="D80" s="6"/>
      <c r="E80" s="6"/>
      <c r="F80" s="6"/>
      <c r="G80" s="6"/>
      <c r="H80" s="6"/>
      <c r="I80" s="6"/>
    </row>
    <row r="81" spans="3:9" ht="13.5">
      <c r="C81" s="6"/>
      <c r="D81" s="6"/>
      <c r="E81" s="6"/>
      <c r="F81" s="6"/>
      <c r="G81" s="6"/>
      <c r="H81" s="6"/>
      <c r="I81" s="6"/>
    </row>
    <row r="82" spans="3:9" ht="4.5" customHeight="1">
      <c r="C82" s="6"/>
      <c r="D82" s="6"/>
      <c r="E82" s="6"/>
      <c r="F82" s="6"/>
      <c r="G82" s="6"/>
      <c r="H82" s="6"/>
      <c r="I82" s="6"/>
    </row>
    <row r="83" spans="3:9" ht="13.5">
      <c r="C83" s="6"/>
      <c r="D83" s="6"/>
      <c r="E83" s="6"/>
      <c r="F83" s="6"/>
      <c r="G83" s="6"/>
      <c r="H83" s="6"/>
      <c r="I83" s="6"/>
    </row>
    <row r="84" spans="3:9" ht="4.5" customHeight="1">
      <c r="C84" s="6"/>
      <c r="D84" s="6"/>
      <c r="E84" s="6"/>
      <c r="F84" s="6"/>
      <c r="G84" s="6"/>
      <c r="H84" s="6"/>
      <c r="I84" s="6"/>
    </row>
    <row r="85" spans="3:9" ht="13.5">
      <c r="C85" s="6"/>
      <c r="D85" s="6"/>
      <c r="E85" s="6"/>
      <c r="F85" s="6"/>
      <c r="G85" s="6"/>
      <c r="H85" s="6"/>
      <c r="I85" s="6"/>
    </row>
    <row r="86" spans="3:9" ht="4.5" customHeight="1">
      <c r="C86" s="6"/>
      <c r="D86" s="6"/>
      <c r="E86" s="6"/>
      <c r="F86" s="6"/>
      <c r="G86" s="6"/>
      <c r="H86" s="6"/>
      <c r="I86" s="6"/>
    </row>
    <row r="87" spans="3:9" ht="13.5">
      <c r="C87" s="6"/>
      <c r="D87" s="6"/>
      <c r="E87" s="6"/>
      <c r="F87" s="6"/>
      <c r="G87" s="6"/>
      <c r="H87" s="6"/>
      <c r="I87" s="6"/>
    </row>
    <row r="88" spans="3:9" ht="4.5" customHeight="1">
      <c r="C88" s="6"/>
      <c r="D88" s="6"/>
      <c r="E88" s="6"/>
      <c r="F88" s="6"/>
      <c r="G88" s="6"/>
      <c r="H88" s="6"/>
      <c r="I88" s="6"/>
    </row>
    <row r="89" spans="3:9" ht="13.5">
      <c r="C89" s="6"/>
      <c r="D89" s="6"/>
      <c r="E89" s="6"/>
      <c r="F89" s="6"/>
      <c r="G89" s="6"/>
      <c r="H89" s="6"/>
      <c r="I89" s="6"/>
    </row>
    <row r="109" spans="1:22" ht="13.5">
      <c r="A109" s="11"/>
      <c r="C109" s="11" t="s">
        <v>1250</v>
      </c>
      <c r="D109" s="11"/>
      <c r="E109" s="11"/>
      <c r="F109" s="11"/>
      <c r="G109" s="11"/>
      <c r="H109" s="11"/>
      <c r="I109" s="11"/>
      <c r="J109" s="11"/>
      <c r="K109" s="11"/>
      <c r="L109" s="11"/>
      <c r="M109" s="11"/>
      <c r="N109" s="11"/>
      <c r="O109" s="11"/>
      <c r="P109" s="11"/>
      <c r="Q109" s="11"/>
      <c r="R109" s="11"/>
      <c r="S109" s="11"/>
      <c r="T109" s="6"/>
      <c r="U109" s="6"/>
      <c r="V109" s="6"/>
    </row>
    <row r="110" spans="1:22" ht="9.75" customHeight="1">
      <c r="A110" s="11"/>
      <c r="C110" s="11"/>
      <c r="D110" s="11"/>
      <c r="E110" s="11"/>
      <c r="F110" s="11"/>
      <c r="G110" s="11"/>
      <c r="H110" s="11"/>
      <c r="I110" s="11"/>
      <c r="J110" s="11"/>
      <c r="K110" s="11"/>
      <c r="L110" s="11"/>
      <c r="M110" s="11"/>
      <c r="N110" s="11"/>
      <c r="O110" s="11"/>
      <c r="P110" s="11"/>
      <c r="Q110" s="11"/>
      <c r="R110" s="11"/>
      <c r="S110" s="11"/>
      <c r="T110" s="6"/>
      <c r="U110" s="6"/>
      <c r="V110" s="6"/>
    </row>
    <row r="111" spans="1:22" ht="13.5">
      <c r="A111" s="11"/>
      <c r="C111" s="11" t="s">
        <v>1251</v>
      </c>
      <c r="D111" s="11"/>
      <c r="E111" s="11"/>
      <c r="F111" s="11"/>
      <c r="G111" s="11"/>
      <c r="H111" s="11"/>
      <c r="I111" s="11"/>
      <c r="J111" s="11"/>
      <c r="K111" s="11"/>
      <c r="L111" s="11"/>
      <c r="M111" s="11"/>
      <c r="N111" s="11"/>
      <c r="O111" s="11"/>
      <c r="P111" s="11"/>
      <c r="Q111" s="11"/>
      <c r="R111" s="11"/>
      <c r="S111" s="11"/>
      <c r="T111" s="6"/>
      <c r="U111" s="6"/>
      <c r="V111" s="6"/>
    </row>
    <row r="112" spans="1:22" ht="9.75" customHeight="1">
      <c r="A112" s="11"/>
      <c r="C112" s="11"/>
      <c r="D112" s="11"/>
      <c r="E112" s="11"/>
      <c r="F112" s="11"/>
      <c r="G112" s="11"/>
      <c r="H112" s="11"/>
      <c r="I112" s="11"/>
      <c r="J112" s="11"/>
      <c r="K112" s="11"/>
      <c r="L112" s="11"/>
      <c r="M112" s="11"/>
      <c r="N112" s="11"/>
      <c r="O112" s="11"/>
      <c r="P112" s="11"/>
      <c r="Q112" s="11"/>
      <c r="R112" s="11"/>
      <c r="S112" s="11"/>
      <c r="T112" s="6"/>
      <c r="U112" s="6"/>
      <c r="V112" s="6"/>
    </row>
    <row r="113" spans="1:22" ht="13.5">
      <c r="A113" s="11"/>
      <c r="C113" s="11"/>
      <c r="D113" s="12" t="s">
        <v>1252</v>
      </c>
      <c r="E113" s="13"/>
      <c r="F113" s="13"/>
      <c r="G113" s="13"/>
      <c r="H113" s="14" t="s">
        <v>1253</v>
      </c>
      <c r="I113" s="13"/>
      <c r="J113" s="13" t="s">
        <v>1254</v>
      </c>
      <c r="K113" s="13"/>
      <c r="L113" s="13"/>
      <c r="M113" s="13"/>
      <c r="N113" s="13"/>
      <c r="O113" s="13"/>
      <c r="P113" s="13"/>
      <c r="Q113" s="13"/>
      <c r="R113" s="13"/>
      <c r="S113" s="11"/>
      <c r="T113" s="6"/>
      <c r="U113" s="6"/>
      <c r="V113" s="6"/>
    </row>
    <row r="114" spans="1:22" ht="7.5" customHeight="1">
      <c r="A114" s="11"/>
      <c r="C114" s="11"/>
      <c r="D114" s="13"/>
      <c r="E114" s="13"/>
      <c r="F114" s="13"/>
      <c r="G114" s="13"/>
      <c r="H114" s="14"/>
      <c r="I114" s="13"/>
      <c r="J114" s="13"/>
      <c r="K114" s="13"/>
      <c r="L114" s="13"/>
      <c r="M114" s="13"/>
      <c r="N114" s="13"/>
      <c r="O114" s="13"/>
      <c r="P114" s="13"/>
      <c r="Q114" s="13"/>
      <c r="R114" s="13"/>
      <c r="S114" s="11"/>
      <c r="T114" s="6"/>
      <c r="U114" s="6"/>
      <c r="V114" s="6"/>
    </row>
    <row r="115" spans="1:22" ht="13.5">
      <c r="A115" s="11"/>
      <c r="C115" s="11"/>
      <c r="D115" s="12" t="s">
        <v>1255</v>
      </c>
      <c r="E115" s="13"/>
      <c r="F115" s="13"/>
      <c r="G115" s="13"/>
      <c r="H115" s="14" t="s">
        <v>1256</v>
      </c>
      <c r="I115" s="13"/>
      <c r="J115" s="13" t="s">
        <v>1257</v>
      </c>
      <c r="K115" s="13"/>
      <c r="L115" s="13"/>
      <c r="M115" s="13"/>
      <c r="N115" s="13"/>
      <c r="O115" s="13"/>
      <c r="P115" s="13"/>
      <c r="Q115" s="13"/>
      <c r="R115" s="13"/>
      <c r="S115" s="11"/>
      <c r="T115" s="6"/>
      <c r="U115" s="6"/>
      <c r="V115" s="6"/>
    </row>
    <row r="116" spans="1:22" ht="7.5" customHeight="1">
      <c r="A116" s="11"/>
      <c r="C116" s="11"/>
      <c r="D116" s="13"/>
      <c r="E116" s="13"/>
      <c r="F116" s="13"/>
      <c r="G116" s="13"/>
      <c r="H116" s="14"/>
      <c r="I116" s="13"/>
      <c r="J116" s="13"/>
      <c r="K116" s="13"/>
      <c r="L116" s="13"/>
      <c r="M116" s="13"/>
      <c r="N116" s="13"/>
      <c r="O116" s="13"/>
      <c r="P116" s="13"/>
      <c r="Q116" s="13"/>
      <c r="R116" s="13"/>
      <c r="S116" s="11"/>
      <c r="T116" s="6"/>
      <c r="U116" s="6"/>
      <c r="V116" s="6"/>
    </row>
    <row r="117" spans="1:22" ht="13.5">
      <c r="A117" s="11"/>
      <c r="C117" s="11"/>
      <c r="D117" s="13" t="s">
        <v>1258</v>
      </c>
      <c r="E117" s="13"/>
      <c r="F117" s="13"/>
      <c r="G117" s="13"/>
      <c r="H117" s="14" t="s">
        <v>1256</v>
      </c>
      <c r="I117" s="13"/>
      <c r="J117" s="13" t="s">
        <v>1259</v>
      </c>
      <c r="K117" s="13"/>
      <c r="L117" s="13"/>
      <c r="M117" s="13"/>
      <c r="N117" s="13"/>
      <c r="O117" s="13"/>
      <c r="P117" s="13"/>
      <c r="Q117" s="13"/>
      <c r="R117" s="13"/>
      <c r="S117" s="11"/>
      <c r="T117" s="6"/>
      <c r="U117" s="6"/>
      <c r="V117" s="6"/>
    </row>
    <row r="118" spans="1:22" ht="7.5" customHeight="1">
      <c r="A118" s="11"/>
      <c r="C118" s="11"/>
      <c r="D118" s="13"/>
      <c r="E118" s="13"/>
      <c r="F118" s="13"/>
      <c r="G118" s="13"/>
      <c r="H118" s="14"/>
      <c r="I118" s="13"/>
      <c r="J118" s="13"/>
      <c r="K118" s="13"/>
      <c r="L118" s="13"/>
      <c r="M118" s="13"/>
      <c r="N118" s="13"/>
      <c r="O118" s="13"/>
      <c r="P118" s="13"/>
      <c r="Q118" s="13"/>
      <c r="R118" s="13"/>
      <c r="S118" s="11"/>
      <c r="T118" s="6"/>
      <c r="U118" s="6"/>
      <c r="V118" s="6"/>
    </row>
    <row r="119" spans="1:22" ht="13.5">
      <c r="A119" s="11"/>
      <c r="C119" s="11"/>
      <c r="D119" s="13" t="s">
        <v>1260</v>
      </c>
      <c r="E119" s="13"/>
      <c r="F119" s="13"/>
      <c r="G119" s="13"/>
      <c r="H119" s="14" t="s">
        <v>1256</v>
      </c>
      <c r="I119" s="13"/>
      <c r="J119" s="13" t="s">
        <v>1261</v>
      </c>
      <c r="K119" s="13"/>
      <c r="L119" s="13"/>
      <c r="M119" s="13"/>
      <c r="N119" s="13"/>
      <c r="O119" s="13"/>
      <c r="P119" s="13"/>
      <c r="Q119" s="13"/>
      <c r="R119" s="13"/>
      <c r="S119" s="11"/>
      <c r="T119" s="6"/>
      <c r="U119" s="6"/>
      <c r="V119" s="6"/>
    </row>
    <row r="120" spans="1:22" ht="13.5">
      <c r="A120" s="11"/>
      <c r="B120" s="11"/>
      <c r="C120" s="11"/>
      <c r="D120" s="11"/>
      <c r="E120" s="11"/>
      <c r="F120" s="11"/>
      <c r="G120" s="15"/>
      <c r="H120" s="11"/>
      <c r="I120" s="11"/>
      <c r="J120" s="11"/>
      <c r="K120" s="11"/>
      <c r="L120" s="11"/>
      <c r="M120" s="11"/>
      <c r="N120" s="11"/>
      <c r="O120" s="11"/>
      <c r="P120" s="11"/>
      <c r="Q120" s="11"/>
      <c r="R120" s="11"/>
      <c r="S120" s="11"/>
      <c r="T120" s="6"/>
      <c r="U120" s="6"/>
      <c r="V120" s="6"/>
    </row>
    <row r="121" spans="1:22" ht="13.5">
      <c r="A121" s="6"/>
      <c r="B121" s="6"/>
      <c r="C121" s="6"/>
      <c r="D121" s="6"/>
      <c r="E121" s="6"/>
      <c r="F121" s="6"/>
      <c r="G121" s="6"/>
      <c r="H121" s="6"/>
      <c r="I121" s="6"/>
      <c r="J121" s="6"/>
      <c r="K121" s="6"/>
      <c r="L121" s="6"/>
      <c r="M121" s="6"/>
      <c r="N121" s="6"/>
      <c r="O121" s="6"/>
      <c r="P121" s="6"/>
      <c r="Q121" s="6"/>
      <c r="R121" s="6"/>
      <c r="S121" s="6"/>
      <c r="T121" s="6"/>
      <c r="U121" s="6"/>
      <c r="V121" s="6"/>
    </row>
    <row r="122" spans="1:22" ht="6.75" customHeight="1">
      <c r="A122" s="6"/>
      <c r="B122" s="6"/>
      <c r="C122" s="6"/>
      <c r="D122" s="6"/>
      <c r="E122" s="6"/>
      <c r="F122" s="6"/>
      <c r="G122" s="6"/>
      <c r="H122" s="6"/>
      <c r="I122" s="6"/>
      <c r="J122" s="6"/>
      <c r="K122" s="6"/>
      <c r="L122" s="6"/>
      <c r="M122" s="6"/>
      <c r="N122" s="6"/>
      <c r="O122" s="6"/>
      <c r="P122" s="6"/>
      <c r="Q122" s="6"/>
      <c r="R122" s="6"/>
      <c r="S122" s="6"/>
      <c r="T122" s="6"/>
      <c r="U122" s="6"/>
      <c r="V122" s="6"/>
    </row>
    <row r="123" spans="1:22" ht="13.5">
      <c r="A123" s="6"/>
      <c r="B123" s="6"/>
      <c r="C123" s="6"/>
      <c r="D123" s="6"/>
      <c r="E123" s="6"/>
      <c r="F123" s="6"/>
      <c r="G123" s="6"/>
      <c r="H123" s="16"/>
      <c r="I123" s="16"/>
      <c r="J123" s="6"/>
      <c r="K123" s="6"/>
      <c r="L123" s="6"/>
      <c r="M123" s="6"/>
      <c r="N123" s="6"/>
      <c r="O123" s="6"/>
      <c r="P123" s="6"/>
      <c r="Q123" s="6"/>
      <c r="R123" s="6"/>
      <c r="S123" s="6"/>
      <c r="T123" s="6"/>
      <c r="U123" s="6"/>
      <c r="V123" s="6"/>
    </row>
    <row r="124" spans="1:22" ht="13.5">
      <c r="A124" s="6"/>
      <c r="B124" s="6"/>
      <c r="C124" s="6"/>
      <c r="D124" s="6"/>
      <c r="E124" s="6"/>
      <c r="F124" s="6"/>
      <c r="G124" s="6"/>
      <c r="H124" s="6"/>
      <c r="I124" s="6"/>
      <c r="J124" s="6"/>
      <c r="K124" s="6"/>
      <c r="L124" s="6"/>
      <c r="M124" s="6"/>
      <c r="N124" s="6"/>
      <c r="O124" s="6"/>
      <c r="P124" s="6"/>
      <c r="Q124" s="6"/>
      <c r="R124" s="6"/>
      <c r="S124" s="6"/>
      <c r="T124" s="6"/>
      <c r="U124" s="6"/>
      <c r="V124" s="6"/>
    </row>
  </sheetData>
  <sheetProtection/>
  <mergeCells count="2">
    <mergeCell ref="E4:S8"/>
    <mergeCell ref="I12:O13"/>
  </mergeCells>
  <printOptions horizontalCentered="1"/>
  <pageMargins left="0.7874015748031497" right="0.3937007874015748" top="0.7874015748031497" bottom="0.5905511811023623" header="0.5118110236220472" footer="0.31496062992125984"/>
  <pageSetup firstPageNumber="1" useFirstPageNumber="1" horizontalDpi="600" verticalDpi="600" orientation="portrait" paperSize="9" r:id="rId2"/>
  <rowBreaks count="1" manualBreakCount="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みずほ情報総研株式会社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 和彦(tachikawa-kazuhiko)</dc:creator>
  <cp:keywords/>
  <dc:description/>
  <cp:lastModifiedBy>厚生労働省ネットワークシステム</cp:lastModifiedBy>
  <cp:lastPrinted>2010-03-17T04:39:32Z</cp:lastPrinted>
  <dcterms:created xsi:type="dcterms:W3CDTF">2010-03-08T05:17:13Z</dcterms:created>
  <dcterms:modified xsi:type="dcterms:W3CDTF">2010-03-17T04:40:55Z</dcterms:modified>
  <cp:category/>
  <cp:version/>
  <cp:contentType/>
  <cp:contentStatus/>
</cp:coreProperties>
</file>